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helreyes.IAD0\Desktop\Trabajos del Portal 2022\"/>
    </mc:Choice>
  </mc:AlternateContent>
  <xr:revisionPtr revIDLastSave="0" documentId="13_ncr:1_{27794257-6674-4EFC-87EC-F839382F95AC}" xr6:coauthVersionLast="47" xr6:coauthVersionMax="47" xr10:uidLastSave="{00000000-0000-0000-0000-000000000000}"/>
  <bookViews>
    <workbookView xWindow="-120" yWindow="-120" windowWidth="20730" windowHeight="11160" xr2:uid="{7B3CCF64-893C-4C3E-B08A-0723918BAF90}"/>
  </bookViews>
  <sheets>
    <sheet name="BALANCE GENERAL NOVIEMBRE 2022" sheetId="1" r:id="rId1"/>
    <sheet name="ENTRADA DE DIARIO NOV..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6" i="3" l="1"/>
  <c r="E105" i="3"/>
  <c r="D105" i="3"/>
  <c r="F539" i="3"/>
  <c r="F542" i="3"/>
  <c r="F543" i="3"/>
  <c r="F544" i="3"/>
  <c r="F545" i="3"/>
  <c r="F546" i="3"/>
  <c r="F547" i="3"/>
  <c r="F548" i="3"/>
  <c r="F549" i="3"/>
  <c r="F550" i="3"/>
  <c r="F551" i="3"/>
  <c r="F269" i="3"/>
  <c r="D12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2" i="3"/>
  <c r="F83" i="3"/>
  <c r="F84" i="3"/>
  <c r="F85" i="3"/>
  <c r="F87" i="3"/>
  <c r="F88" i="3"/>
  <c r="F89" i="3"/>
  <c r="F90" i="3"/>
  <c r="F91" i="3"/>
  <c r="F92" i="3"/>
  <c r="F93" i="3"/>
  <c r="F94" i="3"/>
  <c r="F96" i="3"/>
  <c r="F97" i="3"/>
  <c r="F100" i="3"/>
  <c r="D648" i="3"/>
  <c r="F114" i="3" l="1"/>
  <c r="F115" i="3"/>
  <c r="F116" i="3"/>
  <c r="F117" i="3"/>
  <c r="F118" i="3"/>
  <c r="F119" i="3"/>
  <c r="F120" i="3"/>
  <c r="F121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64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0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48" i="3"/>
  <c r="F267" i="3"/>
  <c r="F268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291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5" i="3"/>
  <c r="F336" i="3"/>
  <c r="F337" i="3"/>
  <c r="F338" i="3"/>
  <c r="F339" i="3"/>
  <c r="F340" i="3"/>
  <c r="F341" i="3"/>
  <c r="F342" i="3"/>
  <c r="F343" i="3"/>
  <c r="F344" i="3"/>
  <c r="F333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7" i="3"/>
  <c r="F378" i="3"/>
  <c r="F379" i="3"/>
  <c r="F380" i="3"/>
  <c r="F381" i="3"/>
  <c r="F382" i="3"/>
  <c r="F383" i="3"/>
  <c r="F375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9" i="3"/>
  <c r="F420" i="3"/>
  <c r="F421" i="3"/>
  <c r="F417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8" i="3"/>
  <c r="F456" i="3"/>
  <c r="F457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500" i="3"/>
  <c r="F496" i="3"/>
  <c r="F497" i="3"/>
  <c r="F498" i="3"/>
  <c r="F499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D621" i="3"/>
  <c r="E603" i="3"/>
  <c r="E602" i="3" s="1"/>
  <c r="E599" i="3" s="1"/>
  <c r="F653" i="3"/>
  <c r="D50" i="3"/>
  <c r="E50" i="3"/>
  <c r="E10" i="3" s="1"/>
  <c r="F614" i="3"/>
  <c r="F615" i="3"/>
  <c r="F616" i="3"/>
  <c r="F617" i="3"/>
  <c r="F618" i="3"/>
  <c r="F619" i="3"/>
  <c r="F620" i="3"/>
  <c r="F622" i="3"/>
  <c r="F623" i="3"/>
  <c r="F624" i="3"/>
  <c r="F625" i="3"/>
  <c r="F627" i="3"/>
  <c r="F630" i="3"/>
  <c r="F631" i="3"/>
  <c r="F632" i="3"/>
  <c r="F635" i="3"/>
  <c r="F637" i="3"/>
  <c r="F638" i="3"/>
  <c r="F639" i="3"/>
  <c r="F641" i="3"/>
  <c r="F642" i="3"/>
  <c r="F643" i="3"/>
  <c r="F644" i="3"/>
  <c r="F645" i="3"/>
  <c r="F646" i="3"/>
  <c r="F647" i="3"/>
  <c r="F649" i="3"/>
  <c r="F650" i="3"/>
  <c r="F651" i="3"/>
  <c r="F652" i="3"/>
  <c r="F654" i="3"/>
  <c r="F655" i="3"/>
  <c r="F656" i="3"/>
  <c r="F658" i="3"/>
  <c r="F659" i="3"/>
  <c r="F660" i="3"/>
  <c r="F662" i="3"/>
  <c r="F663" i="3"/>
  <c r="F664" i="3"/>
  <c r="F665" i="3"/>
  <c r="F666" i="3"/>
  <c r="F667" i="3"/>
  <c r="F668" i="3"/>
  <c r="F670" i="3"/>
  <c r="F673" i="3"/>
  <c r="F50" i="3" l="1"/>
  <c r="D553" i="3"/>
  <c r="E553" i="3"/>
  <c r="D661" i="3"/>
  <c r="F609" i="3" l="1"/>
  <c r="F607" i="3"/>
  <c r="F606" i="3"/>
  <c r="F605" i="3"/>
  <c r="F604" i="3"/>
  <c r="F601" i="3"/>
  <c r="F600" i="3"/>
  <c r="F597" i="3"/>
  <c r="F596" i="3"/>
  <c r="F595" i="3"/>
  <c r="F594" i="3"/>
  <c r="F585" i="3"/>
  <c r="F593" i="3"/>
  <c r="F592" i="3"/>
  <c r="F591" i="3"/>
  <c r="F584" i="3"/>
  <c r="F583" i="3"/>
  <c r="F582" i="3"/>
  <c r="F581" i="3"/>
  <c r="F580" i="3"/>
  <c r="F579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5" i="3"/>
  <c r="F554" i="3"/>
  <c r="F113" i="3"/>
  <c r="F112" i="3"/>
  <c r="F111" i="3"/>
  <c r="F110" i="3"/>
  <c r="F109" i="3"/>
  <c r="F108" i="3"/>
  <c r="F107" i="3"/>
  <c r="F106" i="3"/>
  <c r="F67" i="3"/>
  <c r="F63" i="3"/>
  <c r="F62" i="3"/>
  <c r="F61" i="3"/>
  <c r="F59" i="3"/>
  <c r="F58" i="3"/>
  <c r="F57" i="3"/>
  <c r="F56" i="3"/>
  <c r="F55" i="3"/>
  <c r="F54" i="3"/>
  <c r="F53" i="3"/>
  <c r="F52" i="3"/>
  <c r="F51" i="3"/>
  <c r="F49" i="3"/>
  <c r="F48" i="3"/>
  <c r="F47" i="3"/>
  <c r="F46" i="3"/>
  <c r="F45" i="3"/>
  <c r="F44" i="3"/>
  <c r="F43" i="3"/>
  <c r="F42" i="3"/>
  <c r="F41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E672" i="3" l="1"/>
  <c r="E671" i="3" s="1"/>
  <c r="D672" i="3"/>
  <c r="E669" i="3"/>
  <c r="D669" i="3"/>
  <c r="E661" i="3"/>
  <c r="F661" i="3" s="1"/>
  <c r="D657" i="3"/>
  <c r="E648" i="3"/>
  <c r="F648" i="3" s="1"/>
  <c r="E640" i="3"/>
  <c r="D640" i="3"/>
  <c r="E636" i="3"/>
  <c r="D636" i="3"/>
  <c r="E626" i="3"/>
  <c r="F626" i="3" s="1"/>
  <c r="E621" i="3"/>
  <c r="F621" i="3" s="1"/>
  <c r="E613" i="3"/>
  <c r="D613" i="3"/>
  <c r="E608" i="3"/>
  <c r="E598" i="3" s="1"/>
  <c r="D608" i="3"/>
  <c r="D603" i="3"/>
  <c r="F603" i="3" s="1"/>
  <c r="E590" i="3"/>
  <c r="E589" i="3" s="1"/>
  <c r="D590" i="3"/>
  <c r="E578" i="3"/>
  <c r="D578" i="3"/>
  <c r="E556" i="3"/>
  <c r="D556" i="3"/>
  <c r="D104" i="3"/>
  <c r="D99" i="3"/>
  <c r="F99" i="3" s="1"/>
  <c r="E98" i="3"/>
  <c r="E95" i="3"/>
  <c r="D95" i="3"/>
  <c r="D86" i="3"/>
  <c r="F86" i="3" s="1"/>
  <c r="E66" i="3"/>
  <c r="D66" i="3"/>
  <c r="E12" i="3"/>
  <c r="E11" i="3" s="1"/>
  <c r="F95" i="3" l="1"/>
  <c r="F590" i="3"/>
  <c r="F608" i="3"/>
  <c r="F640" i="3"/>
  <c r="F672" i="3"/>
  <c r="F66" i="3"/>
  <c r="F669" i="3"/>
  <c r="F613" i="3"/>
  <c r="F636" i="3"/>
  <c r="F578" i="3"/>
  <c r="D634" i="3"/>
  <c r="D612" i="3"/>
  <c r="D552" i="3"/>
  <c r="D103" i="3" s="1"/>
  <c r="D102" i="3" s="1"/>
  <c r="D101" i="3" s="1"/>
  <c r="F556" i="3"/>
  <c r="F553" i="3"/>
  <c r="E612" i="3"/>
  <c r="E65" i="3"/>
  <c r="E64" i="3" s="1"/>
  <c r="D602" i="3"/>
  <c r="F602" i="3" s="1"/>
  <c r="E657" i="3"/>
  <c r="F657" i="3" s="1"/>
  <c r="D589" i="3"/>
  <c r="F589" i="3" s="1"/>
  <c r="D11" i="3"/>
  <c r="F11" i="3" s="1"/>
  <c r="F12" i="3"/>
  <c r="E552" i="3"/>
  <c r="D98" i="3"/>
  <c r="F98" i="3" s="1"/>
  <c r="D671" i="3"/>
  <c r="F671" i="3" s="1"/>
  <c r="E104" i="3"/>
  <c r="F104" i="3" s="1"/>
  <c r="F105" i="3"/>
  <c r="D65" i="3"/>
  <c r="E9" i="3"/>
  <c r="E634" i="3"/>
  <c r="E588" i="3"/>
  <c r="E587" i="3"/>
  <c r="F612" i="3" l="1"/>
  <c r="F634" i="3"/>
  <c r="D633" i="3"/>
  <c r="F552" i="3"/>
  <c r="E8" i="3"/>
  <c r="E103" i="3"/>
  <c r="E102" i="3" s="1"/>
  <c r="E633" i="3"/>
  <c r="E611" i="3" s="1"/>
  <c r="E610" i="3" s="1"/>
  <c r="D10" i="3"/>
  <c r="D588" i="3"/>
  <c r="F588" i="3" s="1"/>
  <c r="D599" i="3"/>
  <c r="F599" i="3" s="1"/>
  <c r="D64" i="3"/>
  <c r="F64" i="3" s="1"/>
  <c r="F65" i="3"/>
  <c r="F633" i="3" l="1"/>
  <c r="D611" i="3"/>
  <c r="F611" i="3" s="1"/>
  <c r="F103" i="3"/>
  <c r="D587" i="3"/>
  <c r="F587" i="3" s="1"/>
  <c r="D9" i="3"/>
  <c r="F9" i="3" s="1"/>
  <c r="F10" i="3"/>
  <c r="D598" i="3"/>
  <c r="F598" i="3" s="1"/>
  <c r="E101" i="3"/>
  <c r="F102" i="3"/>
  <c r="D610" i="3" l="1"/>
  <c r="F610" i="3" s="1"/>
  <c r="D8" i="3"/>
  <c r="F8" i="3" s="1"/>
  <c r="F101" i="3"/>
  <c r="E674" i="3"/>
  <c r="D674" i="3" l="1"/>
  <c r="C28" i="1"/>
  <c r="C24" i="1"/>
  <c r="C29" i="1" s="1"/>
  <c r="C35" i="1" s="1"/>
  <c r="B17" i="1"/>
  <c r="B11" i="1"/>
  <c r="B18" i="1" l="1"/>
</calcChain>
</file>

<file path=xl/sharedStrings.xml><?xml version="1.0" encoding="utf-8"?>
<sst xmlns="http://schemas.openxmlformats.org/spreadsheetml/2006/main" count="1394" uniqueCount="1300">
  <si>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</si>
  <si>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</si>
  <si>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</si>
  <si>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</si>
  <si>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</si>
  <si>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</si>
  <si>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</si>
  <si>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</si>
  <si>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</si>
  <si>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</si>
  <si>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</si>
  <si>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</si>
  <si>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</si>
  <si>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</si>
  <si>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</si>
  <si>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</si>
  <si>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</si>
  <si>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</si>
  <si>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</si>
  <si>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</si>
  <si>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</si>
  <si>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</si>
  <si>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</si>
  <si>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</si>
  <si>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</si>
  <si>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</si>
  <si>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</si>
  <si>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</si>
  <si>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</si>
  <si>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</si>
  <si>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</si>
  <si>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</si>
  <si>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</si>
  <si>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</si>
  <si>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</si>
  <si>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</si>
  <si>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Enc. Depto. Financiero</t>
  </si>
  <si>
    <t xml:space="preserve">Instituto Agrario Dominicano </t>
  </si>
  <si>
    <t>Balanza de comprobacion</t>
  </si>
  <si>
    <t>VALORES RD$</t>
  </si>
  <si>
    <t>IdCuentaContable</t>
  </si>
  <si>
    <t>NombreCuenta</t>
  </si>
  <si>
    <t>Debito</t>
  </si>
  <si>
    <t>Credito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</si>
  <si>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</si>
  <si>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</si>
  <si>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</si>
  <si>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</si>
  <si>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</si>
  <si>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</si>
  <si>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</si>
  <si>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</si>
  <si>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</si>
  <si>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</si>
  <si>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</si>
  <si>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</si>
  <si>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</si>
  <si>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</si>
  <si>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</si>
  <si>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</si>
  <si>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</si>
  <si>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</si>
  <si>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1101-01-0002-0051</t>
  </si>
  <si>
    <t>SABINA YSABEL OSORIO</t>
  </si>
  <si>
    <t>1101-01-0002-0052</t>
  </si>
  <si>
    <t>GUILLERMINA HILARIO DE SANTOS</t>
  </si>
  <si>
    <t>1101-01-0002-0053</t>
  </si>
  <si>
    <t>ESTEFANIE RAMOS MENDEZ</t>
  </si>
  <si>
    <t>1101-01-0002-0054</t>
  </si>
  <si>
    <t>FERMIN ANT. GUZMAN SUAREZ</t>
  </si>
  <si>
    <t>1101-01-0002-0055</t>
  </si>
  <si>
    <t>EVARISTA CASTILLO DE LEON</t>
  </si>
  <si>
    <t>1101-01-0002-0056</t>
  </si>
  <si>
    <t>MIGUEL A. CRUZ REYES</t>
  </si>
  <si>
    <t>1101-01-0002-0057</t>
  </si>
  <si>
    <t>DAYSI MARMOLEJOS SUERO</t>
  </si>
  <si>
    <t>1101-01-0002-0058</t>
  </si>
  <si>
    <t>ROCHELY C. TAVERAS CASTELLANOS</t>
  </si>
  <si>
    <t>1101-01-0002-0059</t>
  </si>
  <si>
    <t>BASELISA VEGA PERALTA</t>
  </si>
  <si>
    <t>1101-01-0002-0060</t>
  </si>
  <si>
    <t>MILAGROS VASQUEZ DE ROSARIO</t>
  </si>
  <si>
    <t>1101-01-0002-0061</t>
  </si>
  <si>
    <t>NICAURY BATISTA MOSCOSO</t>
  </si>
  <si>
    <t>1101-01-0002-0062</t>
  </si>
  <si>
    <t>ROCIO PEGUERO SANCHEZ</t>
  </si>
  <si>
    <t>1101-01-0002-0063</t>
  </si>
  <si>
    <t>FRANCISCO MIESES FAMILIA</t>
  </si>
  <si>
    <t>1101-01-0002-0064</t>
  </si>
  <si>
    <t>ELEUTERIA CESARINA JIMENEZ A.</t>
  </si>
  <si>
    <t>1101-01-0002-0065</t>
  </si>
  <si>
    <t>MARITZA ANT. RUFINO GUTIERREZ</t>
  </si>
  <si>
    <t>1101-01-0002-0066</t>
  </si>
  <si>
    <t>SANTO FRAGOSO ALCANTARA</t>
  </si>
  <si>
    <t>1101-01-0002-0067</t>
  </si>
  <si>
    <t>MIGUEL A. ROSARIO POLANCO</t>
  </si>
  <si>
    <t>1101-01-0002-0068</t>
  </si>
  <si>
    <t>PRECIDE LEBRON QUEVEDO</t>
  </si>
  <si>
    <t>1101-01-0002-0069</t>
  </si>
  <si>
    <t>JOSE E. RODRIGUEZ PEGUERO</t>
  </si>
  <si>
    <t>1101-01-0002-0070</t>
  </si>
  <si>
    <t>CAROLIS ALT. NOVA PEREZ</t>
  </si>
  <si>
    <t>1101-01-0002-0071</t>
  </si>
  <si>
    <t>DARLENIS I. HERNANDEZ URBAEZ</t>
  </si>
  <si>
    <t>1101-01-0002-0072</t>
  </si>
  <si>
    <t>AIDA RAQUEL ARAUJO CARMONA</t>
  </si>
  <si>
    <t>1101-01-0002-0073</t>
  </si>
  <si>
    <t>JONATHAN FCO. LIRIANO</t>
  </si>
  <si>
    <t>1101-01-0002-0074</t>
  </si>
  <si>
    <t>NARCISO POLANCO SILVERIO</t>
  </si>
  <si>
    <t>1101-01-0002-0075</t>
  </si>
  <si>
    <t>ASLY M. FELIZ DE LOS SANTOS</t>
  </si>
  <si>
    <t>1101-01-0002-0076</t>
  </si>
  <si>
    <t>PLACIDO DE JESUS TORRES POLANCO</t>
  </si>
  <si>
    <t>1101-01-0002-0077</t>
  </si>
  <si>
    <t>EVELYN MUESES</t>
  </si>
  <si>
    <t>1101-01-0002-0078</t>
  </si>
  <si>
    <t>INGRID E. RAMIREZ MARTINEZ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</si>
  <si>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</si>
  <si>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</si>
  <si>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</si>
  <si>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</si>
  <si>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</si>
  <si>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</si>
  <si>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</si>
  <si>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</si>
  <si>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</si>
  <si>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</si>
  <si>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</si>
  <si>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</si>
  <si>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</si>
  <si>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</si>
  <si>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</si>
  <si>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</si>
  <si>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</si>
  <si>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</si>
  <si>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</si>
  <si>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</si>
  <si>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</si>
  <si>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</si>
  <si>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</si>
  <si>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</si>
  <si>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</si>
  <si>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</si>
  <si>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</si>
  <si>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</si>
  <si>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</si>
  <si>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</si>
  <si>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</si>
  <si>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</si>
  <si>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</si>
  <si>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</si>
  <si>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</si>
  <si>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</si>
  <si>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</si>
  <si>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</si>
  <si>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</si>
  <si>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</si>
  <si>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</si>
  <si>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</si>
  <si>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</si>
  <si>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</si>
  <si>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</si>
  <si>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</si>
  <si>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</si>
  <si>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</si>
  <si>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</si>
  <si>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</si>
  <si>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</si>
  <si>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</si>
  <si>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</si>
  <si>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</si>
  <si>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</si>
  <si>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</si>
  <si>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</si>
  <si>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</si>
  <si>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</si>
  <si>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</si>
  <si>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</si>
  <si>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</si>
  <si>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</si>
  <si>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</si>
  <si>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</si>
  <si>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</si>
  <si>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</si>
  <si>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</si>
  <si>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</si>
  <si>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</si>
  <si>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</si>
  <si>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</si>
  <si>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</si>
  <si>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</si>
  <si>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</si>
  <si>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</si>
  <si>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</si>
  <si>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</si>
  <si>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</si>
  <si>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</si>
  <si>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</si>
  <si>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</si>
  <si>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</si>
  <si>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</si>
  <si>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</si>
  <si>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</si>
  <si>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</si>
  <si>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</si>
  <si>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</si>
  <si>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</si>
  <si>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</si>
  <si>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</si>
  <si>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</si>
  <si>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</si>
  <si>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</si>
  <si>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</si>
  <si>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</si>
  <si>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</si>
  <si>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</si>
  <si>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</si>
  <si>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</si>
  <si>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</si>
  <si>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</si>
  <si>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</si>
  <si>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</si>
  <si>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</si>
  <si>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</si>
  <si>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</si>
  <si>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</si>
  <si>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</si>
  <si>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</si>
  <si>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</si>
  <si>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</si>
  <si>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</si>
  <si>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</si>
  <si>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</si>
  <si>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</si>
  <si>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</si>
  <si>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</si>
  <si>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</si>
  <si>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</si>
  <si>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</si>
  <si>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2103-02-0001-000252</t>
  </si>
  <si>
    <t>NCR SURTIDOS EMPRESARIALES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</si>
  <si>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</si>
  <si>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</si>
  <si>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</si>
  <si>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</si>
  <si>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</si>
  <si>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</si>
  <si>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</si>
  <si>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</si>
  <si>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</si>
  <si>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</si>
  <si>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</si>
  <si>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</si>
  <si>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</si>
  <si>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</si>
  <si>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</si>
  <si>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</si>
  <si>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</si>
  <si>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</si>
  <si>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</si>
  <si>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</si>
  <si>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</si>
  <si>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</si>
  <si>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</si>
  <si>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</si>
  <si>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</si>
  <si>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</si>
  <si>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</si>
  <si>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</si>
  <si>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</si>
  <si>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</si>
  <si>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</si>
  <si>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</si>
  <si>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</si>
  <si>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</si>
  <si>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</si>
  <si>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</si>
  <si>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</si>
  <si>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</si>
  <si>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</si>
  <si>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</si>
  <si>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</si>
  <si>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</si>
  <si>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</si>
  <si>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</si>
  <si>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</si>
  <si>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</si>
  <si>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</si>
  <si>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</si>
  <si>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</si>
  <si>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</si>
  <si>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</si>
  <si>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</si>
  <si>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</si>
  <si>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</si>
  <si>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</si>
  <si>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</si>
  <si>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</si>
  <si>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</si>
  <si>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</si>
  <si>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</si>
  <si>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</si>
  <si>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</si>
  <si>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</si>
  <si>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</si>
  <si>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</si>
  <si>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</si>
  <si>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</si>
  <si>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</si>
  <si>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</si>
  <si>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</si>
  <si>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</si>
  <si>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</si>
  <si>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</si>
  <si>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</si>
  <si>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</si>
  <si>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</si>
  <si>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</si>
  <si>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</si>
  <si>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</si>
  <si>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</si>
  <si>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</si>
  <si>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</si>
  <si>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</si>
  <si>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</si>
  <si>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</si>
  <si>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</si>
  <si>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</si>
  <si>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</si>
  <si>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</si>
  <si>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</si>
  <si>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</si>
  <si>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</si>
  <si>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</si>
  <si>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</si>
  <si>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</si>
  <si>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</si>
  <si>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</si>
  <si>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</si>
  <si>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</si>
  <si>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</si>
  <si>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</si>
  <si>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</si>
  <si>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</si>
  <si>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</si>
  <si>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</si>
  <si>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</si>
  <si>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</si>
  <si>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2103-02-0001-900277</t>
  </si>
  <si>
    <t>Cema Electric, SRL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</si>
  <si>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</si>
  <si>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</si>
  <si>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</si>
  <si>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</si>
  <si>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</si>
  <si>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</si>
  <si>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</si>
  <si>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</si>
  <si>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</si>
  <si>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</si>
  <si>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</si>
  <si>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</si>
  <si>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</si>
  <si>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</si>
  <si>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</si>
  <si>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</si>
  <si>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</si>
  <si>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</si>
  <si>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</si>
  <si>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</si>
  <si>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</si>
  <si>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</si>
  <si>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</si>
  <si>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</si>
  <si>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</si>
  <si>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</si>
  <si>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</si>
  <si>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</si>
  <si>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</si>
  <si>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</si>
  <si>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</si>
  <si>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</si>
  <si>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</si>
  <si>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</si>
  <si>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</si>
  <si>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</si>
  <si>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</si>
  <si>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</si>
  <si>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</si>
  <si>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</si>
  <si>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</si>
  <si>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</si>
  <si>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</si>
  <si>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</si>
  <si>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</si>
  <si>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</si>
  <si>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</si>
  <si>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</si>
  <si>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</si>
  <si>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</si>
  <si>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</si>
  <si>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</si>
  <si>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</si>
  <si>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</si>
  <si>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</si>
  <si>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</si>
  <si>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</si>
  <si>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</si>
  <si>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</si>
  <si>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</si>
  <si>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</si>
  <si>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</si>
  <si>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</si>
  <si>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</si>
  <si>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</si>
  <si>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</si>
  <si>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</si>
  <si>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</si>
  <si>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</si>
  <si>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</si>
  <si>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</si>
  <si>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</si>
  <si>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</si>
  <si>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</si>
  <si>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</si>
  <si>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</si>
  <si>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</si>
  <si>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</si>
  <si>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</si>
  <si>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</si>
  <si>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</si>
  <si>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</si>
  <si>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</si>
  <si>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</si>
  <si>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</si>
  <si>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</si>
  <si>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</si>
  <si>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</si>
  <si>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</si>
  <si>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</si>
  <si>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</si>
  <si>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</si>
  <si>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</si>
  <si>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</si>
  <si>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</si>
  <si>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</si>
  <si>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</si>
  <si>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</si>
  <si>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</si>
  <si>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</si>
  <si>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</si>
  <si>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</si>
  <si>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</si>
  <si>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</si>
  <si>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</si>
  <si>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</si>
  <si>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</si>
  <si>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</si>
  <si>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</si>
  <si>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</si>
  <si>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</si>
  <si>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</si>
  <si>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</si>
  <si>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</si>
  <si>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</si>
  <si>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</si>
  <si>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</si>
  <si>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</si>
  <si>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</si>
  <si>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</si>
  <si>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</si>
  <si>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</si>
  <si>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</si>
  <si>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</si>
  <si>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</si>
  <si>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</si>
  <si>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</si>
  <si>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</si>
  <si>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</si>
  <si>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</si>
  <si>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</si>
  <si>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</si>
  <si>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</si>
  <si>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</si>
  <si>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</si>
  <si>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</si>
  <si>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</si>
  <si>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</si>
  <si>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</si>
  <si>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</si>
  <si>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</si>
  <si>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</si>
  <si>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</si>
  <si>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</si>
  <si>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</si>
  <si>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</si>
  <si>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</si>
  <si>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</si>
  <si>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</si>
  <si>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</si>
  <si>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</si>
  <si>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</si>
  <si>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</si>
  <si>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</si>
  <si>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</si>
  <si>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</si>
  <si>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</si>
  <si>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</si>
  <si>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</si>
  <si>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</si>
  <si>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</si>
  <si>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</si>
  <si>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2103-02-0001-900543</t>
  </si>
  <si>
    <t>BDO ESENFA, SRL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</si>
  <si>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</si>
  <si>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</si>
  <si>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</si>
  <si>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</si>
  <si>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</si>
  <si>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</si>
  <si>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</si>
  <si>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</si>
  <si>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</si>
  <si>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</si>
  <si>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</si>
  <si>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</si>
  <si>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</si>
  <si>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</si>
  <si>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</si>
  <si>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</si>
  <si>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</si>
  <si>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</si>
  <si>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</si>
  <si>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</si>
  <si>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</si>
  <si>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</si>
  <si>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</si>
  <si>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</si>
  <si>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</si>
  <si>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</si>
  <si>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</si>
  <si>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</si>
  <si>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</si>
  <si>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</si>
  <si>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</si>
  <si>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</si>
  <si>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</si>
  <si>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</si>
  <si>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</si>
  <si>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</si>
  <si>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</si>
  <si>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</si>
  <si>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</si>
  <si>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</si>
  <si>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</si>
  <si>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</si>
  <si>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</si>
  <si>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</si>
  <si>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</si>
  <si>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</si>
  <si>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</si>
  <si>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</si>
  <si>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</si>
  <si>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</si>
  <si>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</si>
  <si>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</si>
  <si>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</si>
  <si>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</si>
  <si>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</si>
  <si>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</si>
  <si>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</si>
  <si>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</si>
  <si>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</si>
  <si>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</si>
  <si>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</si>
  <si>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</si>
  <si>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</si>
  <si>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</si>
  <si>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</si>
  <si>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</si>
  <si>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2103-02-0001-900632</t>
  </si>
  <si>
    <t>JUAN BAUTISTA SANCHEZ ESPINAL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</si>
  <si>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</si>
  <si>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</si>
  <si>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</si>
  <si>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</si>
  <si>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</si>
  <si>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</si>
  <si>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</si>
  <si>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</si>
  <si>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</si>
  <si>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</si>
  <si>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</si>
  <si>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</si>
  <si>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</si>
  <si>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</si>
  <si>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</si>
  <si>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</si>
  <si>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</si>
  <si>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</si>
  <si>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</si>
  <si>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</si>
  <si>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</si>
  <si>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</si>
  <si>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</si>
  <si>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</si>
  <si>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</si>
  <si>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</si>
  <si>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</si>
  <si>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</si>
  <si>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</si>
  <si>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</si>
  <si>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</si>
  <si>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</si>
  <si>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</si>
  <si>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</si>
  <si>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</si>
  <si>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</si>
  <si>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</si>
  <si>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</si>
  <si>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</si>
  <si>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</si>
  <si>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</si>
  <si>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</si>
  <si>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2103-02-0001-900679</t>
  </si>
  <si>
    <t>MULTISERVICIOS F &amp; S, SRL</t>
  </si>
  <si>
    <t>2103-02-0001-900690</t>
  </si>
  <si>
    <t>SETI &amp; SIIF DOMINICANA, ERL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</si>
  <si>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</si>
  <si>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</si>
  <si>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</si>
  <si>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</si>
  <si>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</si>
  <si>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</si>
  <si>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</si>
  <si>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</si>
  <si>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</si>
  <si>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</si>
  <si>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</si>
  <si>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</si>
  <si>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</si>
  <si>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</si>
  <si>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</si>
  <si>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</si>
  <si>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</si>
  <si>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</si>
  <si>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</si>
  <si>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</si>
  <si>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</si>
  <si>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</si>
  <si>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</si>
  <si>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</si>
  <si>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</si>
  <si>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</si>
  <si>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</si>
  <si>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</si>
  <si>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</si>
  <si>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</si>
  <si>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</si>
  <si>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</si>
  <si>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</si>
  <si>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</si>
  <si>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</si>
  <si>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</si>
  <si>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</si>
  <si>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</si>
  <si>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</si>
  <si>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</si>
  <si>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</si>
  <si>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</si>
  <si>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</si>
  <si>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</si>
  <si>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</si>
  <si>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</si>
  <si>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</si>
  <si>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</si>
  <si>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</si>
  <si>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</si>
  <si>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</si>
  <si>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</si>
  <si>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</si>
  <si>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</si>
  <si>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</si>
  <si>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</si>
  <si>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</si>
  <si>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</si>
  <si>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</si>
  <si>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</si>
  <si>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</si>
  <si>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</si>
  <si>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</si>
  <si>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</si>
  <si>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</si>
  <si>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</si>
  <si>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</si>
  <si>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</si>
  <si>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</si>
  <si>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</si>
  <si>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</si>
  <si>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</si>
  <si>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</si>
  <si>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</si>
  <si>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</si>
  <si>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</si>
  <si>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</si>
  <si>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</si>
  <si>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</si>
  <si>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</si>
  <si>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</si>
  <si>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</si>
  <si>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</si>
  <si>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</si>
  <si>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</si>
  <si>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</si>
  <si>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</si>
  <si>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</si>
  <si>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</si>
  <si>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</si>
  <si>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</si>
  <si>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</si>
  <si>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</si>
  <si>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</si>
  <si>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</si>
  <si>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AUTO TRANSMISIONES YEYO, SRL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</si>
  <si>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</si>
  <si>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</si>
  <si>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</si>
  <si>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</si>
  <si>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</si>
  <si>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</si>
  <si>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</si>
  <si>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</si>
  <si>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</si>
  <si>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</si>
  <si>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2103-02-0001-900873</t>
  </si>
  <si>
    <t>LOLA MULTISERVICES,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</si>
  <si>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</si>
  <si>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</si>
  <si>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</si>
  <si>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</si>
  <si>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</si>
  <si>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</si>
  <si>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2103-02-0001-900879</t>
  </si>
  <si>
    <t>GRUPO TIMOTEO</t>
  </si>
  <si>
    <t>2103-02-0001-900880</t>
  </si>
  <si>
    <t>SARAHEYN MEDIA GROUP, SRL</t>
  </si>
  <si>
    <t>2103-02-0001-900881</t>
  </si>
  <si>
    <t>SERVIPERALTA,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</si>
  <si>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</si>
  <si>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</si>
  <si>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</si>
  <si>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</si>
  <si>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</si>
  <si>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</si>
  <si>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</si>
  <si>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</si>
  <si>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</si>
  <si>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</si>
  <si>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2103-02-0001-900899</t>
  </si>
  <si>
    <t>NEDERCORP INVESTMENT, SRL</t>
  </si>
  <si>
    <t>2103-02-0001-900900</t>
  </si>
  <si>
    <t>GLOBAL INVEST DOMINICANA J.A. SRL</t>
  </si>
  <si>
    <t>2103-02-0001-900903</t>
  </si>
  <si>
    <t>DRA. CARMEN INICIA CHEVALIER CARABALLO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</si>
  <si>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</si>
  <si>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</si>
  <si>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</si>
  <si>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</si>
  <si>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</si>
  <si>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</si>
  <si>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</si>
  <si>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</si>
  <si>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</si>
  <si>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</si>
  <si>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</si>
  <si>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</si>
  <si>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</si>
  <si>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</si>
  <si>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</si>
  <si>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</si>
  <si>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</si>
  <si>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</si>
  <si>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</si>
  <si>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</si>
  <si>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</si>
  <si>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</si>
  <si>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</si>
  <si>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</si>
  <si>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</si>
  <si>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</si>
  <si>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</si>
  <si>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</si>
  <si>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</si>
  <si>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</si>
  <si>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</si>
  <si>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</si>
  <si>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</si>
  <si>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</si>
  <si>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</si>
  <si>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</si>
  <si>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</si>
  <si>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</si>
  <si>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</si>
  <si>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</si>
  <si>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</si>
  <si>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</si>
  <si>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</si>
  <si>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</si>
  <si>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</si>
  <si>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</si>
  <si>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</si>
  <si>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</si>
  <si>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</si>
  <si>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</si>
  <si>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</si>
  <si>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</si>
  <si>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</si>
  <si>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</si>
  <si>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</si>
  <si>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</si>
  <si>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</si>
  <si>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</si>
  <si>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</si>
  <si>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</si>
  <si>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</si>
  <si>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</si>
  <si>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</si>
  <si>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</si>
  <si>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</si>
  <si>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</si>
  <si>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</si>
  <si>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</si>
  <si>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</si>
  <si>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</si>
  <si>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</si>
  <si>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</si>
  <si>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</si>
  <si>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</si>
  <si>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</si>
  <si>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</si>
  <si>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</si>
  <si>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</si>
  <si>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2103-02-0001-900943</t>
  </si>
  <si>
    <t>MARKET TV, SRL</t>
  </si>
  <si>
    <t>2103-02-0001-900944</t>
  </si>
  <si>
    <t>CLCKSECURITY, EIRL</t>
  </si>
  <si>
    <t>2103-02-0001-900945</t>
  </si>
  <si>
    <t>CRISTINO RAMON GARCIA RAMOS</t>
  </si>
  <si>
    <t>2103-02-0001-900946</t>
  </si>
  <si>
    <t>DANILO MUSIC, SRL</t>
  </si>
  <si>
    <t>2103-02-0001-900947</t>
  </si>
  <si>
    <t>GRUPO DE COMUNICACIONES GARCIA FERNANDEZ, SRL</t>
  </si>
  <si>
    <t>2103-02-0001-900948</t>
  </si>
  <si>
    <t>SERD-NET, SRL</t>
  </si>
  <si>
    <t>2103-02-0001-900949</t>
  </si>
  <si>
    <t>PUBLICOM, SRL</t>
  </si>
  <si>
    <t>2103-02-0001-900950</t>
  </si>
  <si>
    <t>DR. ORLANDO F. MARCANO SANCHEZ</t>
  </si>
  <si>
    <t>2103-02-0001-900951</t>
  </si>
  <si>
    <t>BELTREZ DECORAUTO, SRL</t>
  </si>
  <si>
    <t>2103-02-0001-900952</t>
  </si>
  <si>
    <t>SERVI MARKETING INTERACTIVOS SMI, SRL</t>
  </si>
  <si>
    <t>2103-02-0001-900953</t>
  </si>
  <si>
    <t>MADEIS CARIBBEAN SRL</t>
  </si>
  <si>
    <t>2103-02-0001-900954</t>
  </si>
  <si>
    <t>LUIS ARMANDO RODRIGUEZ</t>
  </si>
  <si>
    <t>2103-02-0001-900955</t>
  </si>
  <si>
    <t>VARA, SRL</t>
  </si>
  <si>
    <t>2103-02-0001-900957</t>
  </si>
  <si>
    <t>SERVICIOS ELECTROMECANICOS RODRIGUEZ SANTOS CERCOS</t>
  </si>
  <si>
    <t>2103-02-0001-900958</t>
  </si>
  <si>
    <t>SERDATECH, SRL</t>
  </si>
  <si>
    <t>2103-02-0001-900959</t>
  </si>
  <si>
    <t>GRUPO CIMENTADOS, SRL</t>
  </si>
  <si>
    <t>2103-02-0001-900960</t>
  </si>
  <si>
    <t>PAINT HOUSE JYJ, SRL</t>
  </si>
  <si>
    <t>2103-02-0001-900961</t>
  </si>
  <si>
    <t>JOLTECA, SRL</t>
  </si>
  <si>
    <t>2103-02-0001-900962</t>
  </si>
  <si>
    <t>HERCAST, SRL</t>
  </si>
  <si>
    <t>2103-02-0001-900963</t>
  </si>
  <si>
    <t>QUINU, SRL</t>
  </si>
  <si>
    <t>2103-02-0001-900964</t>
  </si>
  <si>
    <t>FUND. RED ORG. AGROP. SOSTENIBLES DEL VALLE DE SAN JUAN, INC</t>
  </si>
  <si>
    <t>2103-02-0001-900965</t>
  </si>
  <si>
    <t>SEDIFA, SRL</t>
  </si>
  <si>
    <t>2103-02-0001-900966</t>
  </si>
  <si>
    <t>FLORISTERIA ZUNIFLOR</t>
  </si>
  <si>
    <t>2103-02-0001-900967</t>
  </si>
  <si>
    <t>FRAGUA PROYECTOS CONTRATISTA CIVILES ELECTRICOS</t>
  </si>
  <si>
    <t>2103-02-0001-900968</t>
  </si>
  <si>
    <t>METRIC TOUCH, SRL</t>
  </si>
  <si>
    <t>2103-02-0001-900969</t>
  </si>
  <si>
    <t>FL BETANCES &amp; ASOCIADOS, SRL</t>
  </si>
  <si>
    <t>2103-02-0001-900970</t>
  </si>
  <si>
    <t>CRUZ DIESEL, SRL</t>
  </si>
  <si>
    <t>2103-02-0001-900971</t>
  </si>
  <si>
    <t>COMEDOR OLIVO, ALBAS NIRIS FELIZ F.</t>
  </si>
  <si>
    <t>2103-02-0001-900972</t>
  </si>
  <si>
    <t>TERUEL &amp; COMPAÑÍA, SRL</t>
  </si>
  <si>
    <t>2103-02-0001-900973</t>
  </si>
  <si>
    <t>JOSE RICARDO MEJIA P.</t>
  </si>
  <si>
    <t>2103-02-0001-900974</t>
  </si>
  <si>
    <t>JAEL SOLUTIONS, SRL</t>
  </si>
  <si>
    <t>2103-02-0001-900975</t>
  </si>
  <si>
    <t>ALLINONESUPPLY, SRL</t>
  </si>
  <si>
    <t>2103-02-0001-900976</t>
  </si>
  <si>
    <t>ESTRELLA ROSA ROSA</t>
  </si>
  <si>
    <t>2103-02-0001-900977</t>
  </si>
  <si>
    <t>SUPLIDORA LAH, SRL</t>
  </si>
  <si>
    <t>2103-02-0001-900978</t>
  </si>
  <si>
    <t>FARMACO QUIMICO NACIONAL S.A</t>
  </si>
  <si>
    <t>2103-02-0001-900979</t>
  </si>
  <si>
    <t>CASA DEL INGENIERO NR, SRL</t>
  </si>
  <si>
    <t>2103-02-0001-900980</t>
  </si>
  <si>
    <t>CARLOS ALBERTO FRIAS BAEZ</t>
  </si>
  <si>
    <t>2103-02-0001-900981</t>
  </si>
  <si>
    <t>IVLIS TOURS, SRL</t>
  </si>
  <si>
    <t>2103-02-0001-900982</t>
  </si>
  <si>
    <t>BILLINI SUPPLY, SRL</t>
  </si>
  <si>
    <t>2103-02-0001-900983</t>
  </si>
  <si>
    <t>NESTOR JULIO CASTILLO MEDINA</t>
  </si>
  <si>
    <t>2103-02-0001-900984</t>
  </si>
  <si>
    <t>GRUPO MULTIMEDIOS AMANECER, SRL</t>
  </si>
  <si>
    <t>2103-02-0001-900985</t>
  </si>
  <si>
    <t>MARIA VICTORIA BAEZ BAEZ</t>
  </si>
  <si>
    <t>2103-02-0001-900986</t>
  </si>
  <si>
    <t>MARAKUPITA, SRL</t>
  </si>
  <si>
    <t>2103-02-0001-900987</t>
  </si>
  <si>
    <t>ANGEL CORPORAN MONEGRO</t>
  </si>
  <si>
    <t>2103-02-0001-900988</t>
  </si>
  <si>
    <t>ATHILL &amp; MARTINEZ, S.A</t>
  </si>
  <si>
    <t>2103-02-0001-900989</t>
  </si>
  <si>
    <t>JOSE DARIO MARCELINO REYES</t>
  </si>
  <si>
    <t>2103-02-0001-900990</t>
  </si>
  <si>
    <t>P.A. CATERING, SRL</t>
  </si>
  <si>
    <t>2103-02-0001-900991</t>
  </si>
  <si>
    <t>SERVICIOS MULTIPLES VELOZ, SRL</t>
  </si>
  <si>
    <t>2103-02-0001-900992</t>
  </si>
  <si>
    <t>JOSE ANTONIO TORRES ROJAS</t>
  </si>
  <si>
    <t>2103-02-0001-900993</t>
  </si>
  <si>
    <t>CARMEN MARIBEL LOPEZ LLANO</t>
  </si>
  <si>
    <t>2103-02-0001-900994</t>
  </si>
  <si>
    <t>DOMINGO BAUTISTA &amp; ASOCIADOS, SRL</t>
  </si>
  <si>
    <t>2103-02-0001-900995</t>
  </si>
  <si>
    <t>MABEL YINET PEÑA CASTAÑO</t>
  </si>
  <si>
    <t>2103-02-0001-900996</t>
  </si>
  <si>
    <t>ING. ELECTROMECANICA Y CONTRUCC. DIGECON, SRL</t>
  </si>
  <si>
    <t>2103-02-0001-900997</t>
  </si>
  <si>
    <t>INVERSIONES CONQUES, SRL</t>
  </si>
  <si>
    <t>2103-02-0001-900998</t>
  </si>
  <si>
    <t>VIRTUS, SRL</t>
  </si>
  <si>
    <t>2103-02-0001-900999</t>
  </si>
  <si>
    <t>ENCADELCAT MULTISERVICES, SRL</t>
  </si>
  <si>
    <t>2103-02-0001-901000</t>
  </si>
  <si>
    <t>SOLPRO, SRL</t>
  </si>
  <si>
    <t>2103-02-0001-901001</t>
  </si>
  <si>
    <t>WILLYS FRADYS ORTIZ ORTIZ</t>
  </si>
  <si>
    <t>2103-02-0001-901002</t>
  </si>
  <si>
    <t>MARTHA VALENZUELA GUILLEN</t>
  </si>
  <si>
    <t>2103-02-0001-901003</t>
  </si>
  <si>
    <t>CRISFLOR FLORISTERIA, SRL</t>
  </si>
  <si>
    <t>2103-02-0001-901004</t>
  </si>
  <si>
    <t>ARQUITECTURA A&amp;C, SRL</t>
  </si>
  <si>
    <t>2103-02-0001-901005</t>
  </si>
  <si>
    <t>IMPRESORA MI CASA, EIRL</t>
  </si>
  <si>
    <t>2103-02-0001-901006</t>
  </si>
  <si>
    <t>MESSI, SRL</t>
  </si>
  <si>
    <t>2103-02-0001-901007</t>
  </si>
  <si>
    <t>VICTOR GARCIA AIRE ACONDICIONADO, SRL</t>
  </si>
  <si>
    <t>2103-02-0001-901008</t>
  </si>
  <si>
    <t>CANO ACADEMY, SRL</t>
  </si>
  <si>
    <t>2103-02-0001-901009</t>
  </si>
  <si>
    <t>ALL OFFICE SOLUTIONS TS, ERL</t>
  </si>
  <si>
    <t>2103-02-0001-901010</t>
  </si>
  <si>
    <t>SINDICAL, INFAS</t>
  </si>
  <si>
    <t>2103-02-0001-901011</t>
  </si>
  <si>
    <t>ALLDIVERSE, SRL</t>
  </si>
  <si>
    <t>2103-02-0001-901013</t>
  </si>
  <si>
    <t>IMPRESORA ROSALIAN, SRL</t>
  </si>
  <si>
    <t>2103-02-0001-901014</t>
  </si>
  <si>
    <t>OFICINA METROPOLITANA DE SERVICIOS DE AUTOBUSES (OMSA)</t>
  </si>
  <si>
    <t>2103-02-0001-901015</t>
  </si>
  <si>
    <t>ISIS ALVAREZ ROA</t>
  </si>
  <si>
    <t>2103-02-0001-901016</t>
  </si>
  <si>
    <t>EL MESON SUIZO, SRL</t>
  </si>
  <si>
    <t>2103-02-0001-901017</t>
  </si>
  <si>
    <t>SILVER TIGER BUSINES, SRL</t>
  </si>
  <si>
    <t>2103-02-0001-901018</t>
  </si>
  <si>
    <t>CENTRO DE SERVICIOS MORENO, SRL</t>
  </si>
  <si>
    <t>2103-02-0001-901019</t>
  </si>
  <si>
    <t>FELIPE &amp; POLANCO TOURS, SRL</t>
  </si>
  <si>
    <t>2103-02-0001-901020</t>
  </si>
  <si>
    <t>SERVICIOS LOGISTICOS EXPRESS, SRL</t>
  </si>
  <si>
    <t>2103-02-0001-901021</t>
  </si>
  <si>
    <t>AH EDITORA OFFESET, SRL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</si>
  <si>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</si>
  <si>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</si>
  <si>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</si>
  <si>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</si>
  <si>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</si>
  <si>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</si>
  <si>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</si>
  <si>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</si>
  <si>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</si>
  <si>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</si>
  <si>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</si>
  <si>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</si>
  <si>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</si>
  <si>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</si>
  <si>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</si>
  <si>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</si>
  <si>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</si>
  <si>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</si>
  <si>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</si>
  <si>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</si>
  <si>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</si>
  <si>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</si>
  <si>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</si>
  <si>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</si>
  <si>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</si>
  <si>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</si>
  <si>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</si>
  <si>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</si>
  <si>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</si>
  <si>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</si>
  <si>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</si>
  <si>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</si>
  <si>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</si>
  <si>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</si>
  <si>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</si>
  <si>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</si>
  <si>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</si>
  <si>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</si>
  <si>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</si>
  <si>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</si>
  <si>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</si>
  <si>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</si>
  <si>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</si>
  <si>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</si>
  <si>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</si>
  <si>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</si>
  <si>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</si>
  <si>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</si>
  <si>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</si>
  <si>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</si>
  <si>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</si>
  <si>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</si>
  <si>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</si>
  <si>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</si>
  <si>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</si>
  <si>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</si>
  <si>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</si>
  <si>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</si>
  <si>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</si>
  <si>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</si>
  <si>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</si>
  <si>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</si>
  <si>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</si>
  <si>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</si>
  <si>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</si>
  <si>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</si>
  <si>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</si>
  <si>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</si>
  <si>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</si>
  <si>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</si>
  <si>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</si>
  <si>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</si>
  <si>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</si>
  <si>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</si>
  <si>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</si>
  <si>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</si>
  <si>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</si>
  <si>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</si>
  <si>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</si>
  <si>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</si>
  <si>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</si>
  <si>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</si>
  <si>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</si>
  <si>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</si>
  <si>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</si>
  <si>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</si>
  <si>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</si>
  <si>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</si>
  <si>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</si>
  <si>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</si>
  <si>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</si>
  <si>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</si>
  <si>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</si>
  <si>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</si>
  <si>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</si>
  <si>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</si>
  <si>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</si>
  <si>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</si>
  <si>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</si>
  <si>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</si>
  <si>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</si>
  <si>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</si>
  <si>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</si>
  <si>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</si>
  <si>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</si>
  <si>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</si>
  <si>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</si>
  <si>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</si>
  <si>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</si>
  <si>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</si>
  <si>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</si>
  <si>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</si>
  <si>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</si>
  <si>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</si>
  <si>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</si>
  <si>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</si>
  <si>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</si>
  <si>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</si>
  <si>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</si>
  <si>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</si>
  <si>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</si>
  <si>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</si>
  <si>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</si>
  <si>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</si>
  <si>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</si>
  <si>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</si>
  <si>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</si>
  <si>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</si>
  <si>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</si>
  <si>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</si>
  <si>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</si>
  <si>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</si>
  <si>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</si>
  <si>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</si>
  <si>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</si>
  <si>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</si>
  <si>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</si>
  <si>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</si>
  <si>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</si>
  <si>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</si>
  <si>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</si>
  <si>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</si>
  <si>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</si>
  <si>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</si>
  <si>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</si>
  <si>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</si>
  <si>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</si>
  <si>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</si>
  <si>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</si>
  <si>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</si>
  <si>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</si>
  <si>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</si>
  <si>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</si>
  <si>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</si>
  <si>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</si>
  <si>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</si>
  <si>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</si>
  <si>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</si>
  <si>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</si>
  <si>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</si>
  <si>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</si>
  <si>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</si>
  <si>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</si>
  <si>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</si>
  <si>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</si>
  <si>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</si>
  <si>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</si>
  <si>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</si>
  <si>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</si>
  <si>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</si>
  <si>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</si>
  <si>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</si>
  <si>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</si>
  <si>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</si>
  <si>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</si>
  <si>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</si>
  <si>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</si>
  <si>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</si>
  <si>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</si>
  <si>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</si>
  <si>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</si>
  <si>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</si>
  <si>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</si>
  <si>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</si>
  <si>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</si>
  <si>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</si>
  <si>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</si>
  <si>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</si>
  <si>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</si>
  <si>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</si>
  <si>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</si>
  <si>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</si>
  <si>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</si>
  <si>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</si>
  <si>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</si>
  <si>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</si>
  <si>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</si>
  <si>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</si>
  <si>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</si>
  <si>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</si>
  <si>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</si>
  <si>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</si>
  <si>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</si>
  <si>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</si>
  <si>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</si>
  <si>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</si>
  <si>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</si>
  <si>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</si>
  <si>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</si>
  <si>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</si>
  <si>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</si>
  <si>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</si>
  <si>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</si>
  <si>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</si>
  <si>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</si>
  <si>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</si>
  <si>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</si>
  <si>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</si>
  <si>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</si>
  <si>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</si>
  <si>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</si>
  <si>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</si>
  <si>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</si>
  <si>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</si>
  <si>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</si>
  <si>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</si>
  <si>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2103-02-0001-901022</t>
  </si>
  <si>
    <t>2103-02-0001-901023</t>
  </si>
  <si>
    <t>2103-02-0001-901024</t>
  </si>
  <si>
    <t>2103-02-0001-901025</t>
  </si>
  <si>
    <t>2103-02-0001-901026</t>
  </si>
  <si>
    <t>2103-02-0001-901027</t>
  </si>
  <si>
    <t>2103-02-0001-901028</t>
  </si>
  <si>
    <t>2103-02-0001-901029</t>
  </si>
  <si>
    <t>2103-02-0001-901030</t>
  </si>
  <si>
    <t>2103-02-0001-901031</t>
  </si>
  <si>
    <t>2103-02-0001-901032</t>
  </si>
  <si>
    <t>2103-02-0001-901033</t>
  </si>
  <si>
    <t>2103-02-0001-901034</t>
  </si>
  <si>
    <t>2103-02-0001-901035</t>
  </si>
  <si>
    <t>2103-02-0001-901037</t>
  </si>
  <si>
    <t>2103-02-0001-901038</t>
  </si>
  <si>
    <t>2103-02-0001-901039</t>
  </si>
  <si>
    <t>PUNTUAL SOLUCIONES KSP SRL</t>
  </si>
  <si>
    <t>SOLVEX DOMINICANA SRL</t>
  </si>
  <si>
    <t>WORDWIDE TRAVEL SRL</t>
  </si>
  <si>
    <t>ARTELUZ SRL</t>
  </si>
  <si>
    <t>CCZ AUTOMOVILES BAEZ SRL</t>
  </si>
  <si>
    <t>ICU SOLUCIONES EMPRESARIALES SRL</t>
  </si>
  <si>
    <t>DARISON DOMINICANA SRL</t>
  </si>
  <si>
    <t>GRUPO PRADIER SRL</t>
  </si>
  <si>
    <t>LEJA MOVIL SRL</t>
  </si>
  <si>
    <t>RODAMIENTOS DEL CARIBE SRL</t>
  </si>
  <si>
    <t>CLICK SOLUCIONES ENTERPRISES</t>
  </si>
  <si>
    <t>IMPORTADORA Y DISTRIBUIDORA MARM SRL</t>
  </si>
  <si>
    <t>PSGM ERL</t>
  </si>
  <si>
    <t>SERVICIOS REPARACIONES Y CONSTRUCCIONES</t>
  </si>
  <si>
    <t>JC SONIDOS SRL</t>
  </si>
  <si>
    <t>SANCHETE CONTRUTION AND BULDING</t>
  </si>
  <si>
    <t>ROTULO SOLUCIONES/ING.SERV.</t>
  </si>
  <si>
    <t>Balance Anterior</t>
  </si>
  <si>
    <t>Balance Actual</t>
  </si>
  <si>
    <t xml:space="preserve">    Encargado Contabilidad</t>
  </si>
  <si>
    <t>2103-02-0001-900548</t>
  </si>
  <si>
    <t>COMPUDONSA, SRL</t>
  </si>
  <si>
    <t>2103-02-0001-901012</t>
  </si>
  <si>
    <t>CLAUDINO DE LEON SANCHEZ</t>
  </si>
  <si>
    <t>2103-02-0001-901040</t>
  </si>
  <si>
    <t>2103-02-0001-901041</t>
  </si>
  <si>
    <t>2103-02-0001-901042</t>
  </si>
  <si>
    <t>2103-02-0001-901044</t>
  </si>
  <si>
    <t>EL NEUTRAL, SRL</t>
  </si>
  <si>
    <t>CONSTRUCCIONES PALOMINO, SRL</t>
  </si>
  <si>
    <t>YDC DISEÑO Y CONTRUCCIONES, SRL</t>
  </si>
  <si>
    <t>INTEGRATION &amp; CONSULTING TECHNOLOGYINT ICT, SRL</t>
  </si>
  <si>
    <t xml:space="preserve">  Lic. Yasleida Jose Amparo</t>
  </si>
  <si>
    <t xml:space="preserve">       Al 30/11/2022          </t>
  </si>
  <si>
    <t>2103-02-0001-900559</t>
  </si>
  <si>
    <t>SOCIEDAD DOM. ABOGADOS XXI</t>
  </si>
  <si>
    <t>2103-02-0001-901045</t>
  </si>
  <si>
    <t>2103-02-0001-901046</t>
  </si>
  <si>
    <t>2103-02-0001-901047</t>
  </si>
  <si>
    <t>2103-02-0001-901048</t>
  </si>
  <si>
    <t>2103-02-0001-901049</t>
  </si>
  <si>
    <t>2103-02-0001-901050</t>
  </si>
  <si>
    <t>2103-02-0001-901051</t>
  </si>
  <si>
    <t>2103-02-0001-901052</t>
  </si>
  <si>
    <t>2103-02-0001-901053</t>
  </si>
  <si>
    <t>2103-02-0001-901054</t>
  </si>
  <si>
    <t>2103-02-0001-901055</t>
  </si>
  <si>
    <t>MONTERO M. MULTISERV. C. ORIET</t>
  </si>
  <si>
    <t>DIJERA</t>
  </si>
  <si>
    <t>RODALTECH, SRL</t>
  </si>
  <si>
    <t>MAYORKA GROUP, SRL</t>
  </si>
  <si>
    <t>INVERSIONES TROPICANA, SRL</t>
  </si>
  <si>
    <t>QUIMICOS MULTIPLES LESLIE, SRL</t>
  </si>
  <si>
    <t>FEJAGUS COMERCIAL, SRL</t>
  </si>
  <si>
    <t>BLENDED SOLUCIONES INTEGRADAS DE MARKETING Y PUBLICIDAD</t>
  </si>
  <si>
    <t>DISTRIBUIDORA LISA MARIA, SRL</t>
  </si>
  <si>
    <t>IDEMESA, SRL</t>
  </si>
  <si>
    <t>SOLUCIONES COMERCIALES ADAL, SRL</t>
  </si>
  <si>
    <t xml:space="preserve"> </t>
  </si>
  <si>
    <t xml:space="preserve">                                               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</si>
</sst>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2" fillId="2" borderId="0" xfId="2" applyFill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17" fontId="2" fillId="2" borderId="0" xfId="2" applyNumberFormat="1" applyFill="1" applyAlignment="1">
      <alignment vertical="center"/>
    </xf>
    <xf numFmtId="0" fontId="7" fillId="2" borderId="0" xfId="2" applyFont="1" applyFill="1" applyAlignment="1">
      <alignment horizontal="left" vertical="center"/>
    </xf>
    <xf numFmtId="4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4" fontId="7" fillId="2" borderId="0" xfId="2" applyNumberFormat="1" applyFont="1" applyFill="1" applyAlignment="1">
      <alignment vertical="center" wrapText="1"/>
    </xf>
    <xf numFmtId="4" fontId="8" fillId="2" borderId="0" xfId="2" applyNumberFormat="1" applyFont="1" applyFill="1" applyAlignment="1">
      <alignment vertical="center"/>
    </xf>
    <xf numFmtId="4" fontId="8" fillId="2" borderId="0" xfId="2" applyNumberFormat="1" applyFont="1" applyFill="1" applyAlignment="1">
      <alignment vertical="center" wrapText="1"/>
    </xf>
    <xf numFmtId="4" fontId="7" fillId="2" borderId="1" xfId="2" applyNumberFormat="1" applyFont="1" applyFill="1" applyBorder="1" applyAlignment="1">
      <alignment vertical="center" wrapText="1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horizontal="left" vertical="center" wrapText="1"/>
    </xf>
    <xf numFmtId="43" fontId="8" fillId="2" borderId="0" xfId="1" applyFont="1" applyFill="1" applyAlignment="1">
      <alignment vertical="center"/>
    </xf>
    <xf numFmtId="43" fontId="8" fillId="2" borderId="0" xfId="1" applyFont="1" applyFill="1" applyAlignment="1">
      <alignment horizontal="right" vertical="center"/>
    </xf>
    <xf numFmtId="4" fontId="7" fillId="2" borderId="0" xfId="2" applyNumberFormat="1" applyFont="1" applyFill="1" applyAlignment="1">
      <alignment horizontal="right" vertical="center" wrapText="1"/>
    </xf>
    <xf numFmtId="43" fontId="7" fillId="2" borderId="2" xfId="1" applyFont="1" applyFill="1" applyBorder="1" applyAlignment="1">
      <alignment vertical="center"/>
    </xf>
    <xf numFmtId="43" fontId="7" fillId="2" borderId="0" xfId="2" applyNumberFormat="1" applyFont="1" applyFill="1" applyAlignment="1">
      <alignment vertical="center"/>
    </xf>
    <xf numFmtId="4" fontId="7" fillId="2" borderId="2" xfId="2" applyNumberFormat="1" applyFont="1" applyFill="1" applyBorder="1" applyAlignment="1">
      <alignment vertical="center" wrapText="1"/>
    </xf>
    <xf numFmtId="4" fontId="7" fillId="2" borderId="3" xfId="2" applyNumberFormat="1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vertical="center" wrapText="1"/>
    </xf>
    <xf numFmtId="4" fontId="7" fillId="2" borderId="5" xfId="2" applyNumberFormat="1" applyFont="1" applyFill="1" applyBorder="1" applyAlignment="1">
      <alignment vertical="center" wrapText="1"/>
    </xf>
    <xf numFmtId="0" fontId="9" fillId="2" borderId="0" xfId="2" applyFont="1" applyFill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6" xfId="0" applyFont="1" applyBorder="1"/>
    <xf numFmtId="43" fontId="10" fillId="0" borderId="6" xfId="1" applyFont="1" applyBorder="1"/>
    <xf numFmtId="43" fontId="10" fillId="2" borderId="6" xfId="1" applyFont="1" applyFill="1" applyBorder="1"/>
    <xf numFmtId="0" fontId="10" fillId="0" borderId="6" xfId="0" applyFont="1" applyBorder="1" applyAlignment="1">
      <alignment horizontal="right"/>
    </xf>
    <xf numFmtId="0" fontId="11" fillId="0" borderId="6" xfId="0" applyFont="1" applyBorder="1"/>
    <xf numFmtId="43" fontId="11" fillId="0" borderId="6" xfId="1" applyFont="1" applyBorder="1"/>
    <xf numFmtId="43" fontId="11" fillId="2" borderId="6" xfId="1" applyFont="1" applyFill="1" applyBorder="1"/>
    <xf numFmtId="0" fontId="13" fillId="0" borderId="6" xfId="0" applyFont="1" applyBorder="1"/>
    <xf numFmtId="14" fontId="10" fillId="0" borderId="6" xfId="0" applyNumberFormat="1" applyFont="1" applyBorder="1" applyAlignment="1">
      <alignment horizontal="right"/>
    </xf>
    <xf numFmtId="43" fontId="10" fillId="2" borderId="0" xfId="0" applyNumberFormat="1" applyFont="1" applyFill="1"/>
    <xf numFmtId="43" fontId="0" fillId="0" borderId="0" xfId="0" applyNumberFormat="1"/>
    <xf numFmtId="0" fontId="0" fillId="2" borderId="0" xfId="0" applyFill="1"/>
    <xf numFmtId="43" fontId="15" fillId="2" borderId="6" xfId="1" applyFont="1" applyFill="1" applyBorder="1"/>
    <xf numFmtId="0" fontId="16" fillId="0" borderId="0" xfId="0" applyFont="1"/>
    <xf numFmtId="0" fontId="16" fillId="0" borderId="0" xfId="0" applyFont="1" applyBorder="1"/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59E18955-ED54-45D0-ADAE-AB0266C6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0</xdr:rowOff>
    </xdr:from>
    <xdr:to>
      <xdr:col>3</xdr:col>
      <xdr:colOff>704850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C79186-6DA0-48B4-B02A-EC7538B1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0"/>
          <a:ext cx="2047875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53A4-C1F4-4F4F-8BCE-8552223EE96A}">
  <sheetPr>
    <pageSetUpPr fitToPage="1"/>
  </sheetPr>
  <dimension ref="A1:C48"/>
  <sheetViews>
    <sheetView tabSelected="1" topLeftCell="A31" workbookViewId="0">
      <selection sqref="A1:D49"/>
    </sheetView>
  </sheetViews>
  <sheetFormatPr baseColWidth="10" defaultRowHeight="15" x14ac:dyDescent="0.25"/>
  <cols>
    <col min="1" max="1" width="61.85546875" customWidth="1"/>
    <col min="2" max="2" width="21" customWidth="1"/>
    <col min="3" max="3" width="23.28515625" customWidth="1"/>
  </cols>
  <sheetData>
    <row r="1" spans="1:3" ht="20.25" x14ac:dyDescent="0.25">
      <c r="A1" s="1" t="s">
        <v>0</v>
      </c>
      <c r="B1" s="1"/>
      <c r="C1" s="2"/>
    </row>
    <row r="2" spans="1:3" ht="18" x14ac:dyDescent="0.25">
      <c r="A2" s="3" t="s">
        <v>1</v>
      </c>
      <c r="B2" s="3"/>
      <c r="C2" s="4"/>
    </row>
    <row r="3" spans="1:3" ht="18" x14ac:dyDescent="0.25">
      <c r="A3" s="5" t="s">
        <v>1299</v>
      </c>
      <c r="B3" s="5"/>
      <c r="C3" s="6"/>
    </row>
    <row r="4" spans="1:3" x14ac:dyDescent="0.25">
      <c r="A4" s="7" t="s">
        <v>2</v>
      </c>
      <c r="B4" s="7"/>
      <c r="C4" s="4"/>
    </row>
    <row r="5" spans="1:3" x14ac:dyDescent="0.25">
      <c r="A5" s="7"/>
      <c r="B5" s="7"/>
      <c r="C5" s="4"/>
    </row>
    <row r="6" spans="1:3" ht="18" x14ac:dyDescent="0.25">
      <c r="A6" s="8" t="s">
        <v>3</v>
      </c>
      <c r="B6" s="9"/>
      <c r="C6" s="10"/>
    </row>
    <row r="7" spans="1:3" ht="16.5" x14ac:dyDescent="0.25">
      <c r="A7" s="11" t="s">
        <v>4</v>
      </c>
      <c r="B7" s="12">
        <v>769826386.42999995</v>
      </c>
      <c r="C7" s="12"/>
    </row>
    <row r="8" spans="1:3" ht="16.5" x14ac:dyDescent="0.25">
      <c r="A8" s="13" t="s">
        <v>5</v>
      </c>
      <c r="B8" s="14"/>
      <c r="C8" s="14"/>
    </row>
    <row r="9" spans="1:3" ht="16.5" x14ac:dyDescent="0.25">
      <c r="A9" s="13"/>
      <c r="B9" s="15"/>
      <c r="C9" s="15"/>
    </row>
    <row r="10" spans="1:3" ht="16.5" x14ac:dyDescent="0.25">
      <c r="A10" s="13" t="s">
        <v>6</v>
      </c>
      <c r="B10" s="16"/>
      <c r="C10" s="16"/>
    </row>
    <row r="11" spans="1:3" ht="16.5" x14ac:dyDescent="0.25">
      <c r="A11" s="11" t="s">
        <v>7</v>
      </c>
      <c r="B11" s="17">
        <f>B7+B8+B9+B10</f>
        <v>769826386.42999995</v>
      </c>
      <c r="C11" s="17"/>
    </row>
    <row r="12" spans="1:3" ht="16.5" x14ac:dyDescent="0.25">
      <c r="A12" s="11" t="s">
        <v>8</v>
      </c>
      <c r="B12" s="18">
        <v>3150784775.4200001</v>
      </c>
      <c r="C12" s="18"/>
    </row>
    <row r="13" spans="1:3" ht="16.5" x14ac:dyDescent="0.25">
      <c r="A13" s="13" t="s">
        <v>9</v>
      </c>
      <c r="B13" s="19"/>
      <c r="C13" s="19"/>
    </row>
    <row r="14" spans="1:3" ht="16.5" x14ac:dyDescent="0.25">
      <c r="A14" s="13" t="s">
        <v>10</v>
      </c>
      <c r="B14" s="15"/>
      <c r="C14" s="15"/>
    </row>
    <row r="15" spans="1:3" ht="16.5" x14ac:dyDescent="0.25">
      <c r="A15" s="13" t="s">
        <v>11</v>
      </c>
      <c r="B15" s="16"/>
      <c r="C15" s="16"/>
    </row>
    <row r="16" spans="1:3" ht="16.5" x14ac:dyDescent="0.25">
      <c r="A16" s="13" t="s">
        <v>12</v>
      </c>
      <c r="B16" s="15"/>
      <c r="C16" s="15"/>
    </row>
    <row r="17" spans="1:3" ht="16.5" x14ac:dyDescent="0.25">
      <c r="A17" s="11" t="s">
        <v>13</v>
      </c>
      <c r="B17" s="17">
        <f>B12+B13+B14+B15+B16</f>
        <v>3150784775.4200001</v>
      </c>
      <c r="C17" s="17"/>
    </row>
    <row r="18" spans="1:3" ht="17.25" thickBot="1" x14ac:dyDescent="0.3">
      <c r="A18" s="11" t="s">
        <v>14</v>
      </c>
      <c r="B18" s="20">
        <f>B11+B17</f>
        <v>3920611161.8499999</v>
      </c>
      <c r="C18" s="17"/>
    </row>
    <row r="19" spans="1:3" ht="17.25" thickTop="1" x14ac:dyDescent="0.25">
      <c r="A19" s="11" t="s">
        <v>15</v>
      </c>
      <c r="B19" s="21"/>
      <c r="C19" s="15"/>
    </row>
    <row r="20" spans="1:3" ht="16.5" x14ac:dyDescent="0.25">
      <c r="A20" s="11" t="s">
        <v>16</v>
      </c>
      <c r="B20" s="22"/>
      <c r="C20" s="18"/>
    </row>
    <row r="21" spans="1:3" ht="16.5" x14ac:dyDescent="0.25">
      <c r="A21" s="13" t="s">
        <v>17</v>
      </c>
      <c r="B21" s="12"/>
      <c r="C21" s="12">
        <v>569254855.25</v>
      </c>
    </row>
    <row r="22" spans="1:3" ht="16.5" x14ac:dyDescent="0.25">
      <c r="A22" s="13" t="s">
        <v>18</v>
      </c>
      <c r="B22" s="23"/>
      <c r="C22" s="23">
        <v>37365452.670000002</v>
      </c>
    </row>
    <row r="23" spans="1:3" ht="16.5" x14ac:dyDescent="0.25">
      <c r="A23" s="13" t="s">
        <v>19</v>
      </c>
      <c r="B23" s="24"/>
      <c r="C23" s="24">
        <v>258630.39999999999</v>
      </c>
    </row>
    <row r="24" spans="1:3" ht="16.5" x14ac:dyDescent="0.25">
      <c r="A24" s="11" t="s">
        <v>20</v>
      </c>
      <c r="B24" s="25"/>
      <c r="C24" s="26">
        <f>SUM(C21:C23)</f>
        <v>606878938.31999993</v>
      </c>
    </row>
    <row r="25" spans="1:3" ht="16.5" x14ac:dyDescent="0.25">
      <c r="A25" s="11" t="s">
        <v>21</v>
      </c>
      <c r="B25" s="21"/>
      <c r="C25" s="19"/>
    </row>
    <row r="26" spans="1:3" ht="16.5" x14ac:dyDescent="0.25">
      <c r="A26" s="13" t="s">
        <v>22</v>
      </c>
      <c r="B26" s="23"/>
      <c r="C26" s="23">
        <v>1406360.04</v>
      </c>
    </row>
    <row r="27" spans="1:3" ht="16.5" x14ac:dyDescent="0.25">
      <c r="A27" s="13" t="s">
        <v>23</v>
      </c>
      <c r="B27" s="23"/>
      <c r="C27" s="23">
        <v>26253501.899999999</v>
      </c>
    </row>
    <row r="28" spans="1:3" ht="16.5" x14ac:dyDescent="0.25">
      <c r="A28" s="11" t="s">
        <v>21</v>
      </c>
      <c r="B28" s="27"/>
      <c r="C28" s="28">
        <f>SUM(C26:C27)</f>
        <v>27659861.939999998</v>
      </c>
    </row>
    <row r="29" spans="1:3" ht="17.25" thickBot="1" x14ac:dyDescent="0.3">
      <c r="A29" s="11" t="s">
        <v>24</v>
      </c>
      <c r="B29" s="21"/>
      <c r="C29" s="20">
        <f>C24+C28</f>
        <v>634538800.25999999</v>
      </c>
    </row>
    <row r="30" spans="1:3" ht="17.25" thickTop="1" x14ac:dyDescent="0.25">
      <c r="A30" s="11" t="s">
        <v>25</v>
      </c>
      <c r="B30" s="21"/>
      <c r="C30" s="16"/>
    </row>
    <row r="31" spans="1:3" ht="16.5" x14ac:dyDescent="0.25">
      <c r="A31" s="13" t="s">
        <v>26</v>
      </c>
      <c r="B31" s="21"/>
      <c r="C31" s="29">
        <v>3286072361.5900002</v>
      </c>
    </row>
    <row r="32" spans="1:3" ht="16.5" x14ac:dyDescent="0.25">
      <c r="A32" s="13" t="s">
        <v>27</v>
      </c>
      <c r="B32" s="21"/>
      <c r="C32" s="19"/>
    </row>
    <row r="33" spans="1:3" ht="16.5" x14ac:dyDescent="0.25">
      <c r="A33" s="13" t="s">
        <v>28</v>
      </c>
      <c r="B33" s="21"/>
      <c r="C33" s="16"/>
    </row>
    <row r="34" spans="1:3" ht="17.25" thickBot="1" x14ac:dyDescent="0.3">
      <c r="A34" s="11" t="s">
        <v>29</v>
      </c>
      <c r="B34" s="21"/>
      <c r="C34" s="30">
        <v>3292498710.1700001</v>
      </c>
    </row>
    <row r="35" spans="1:3" ht="17.25" thickBot="1" x14ac:dyDescent="0.3">
      <c r="A35" s="11" t="s">
        <v>30</v>
      </c>
      <c r="B35" s="21"/>
      <c r="C35" s="31">
        <f>C29+C31</f>
        <v>3920611161.8500004</v>
      </c>
    </row>
    <row r="36" spans="1:3" ht="17.25" thickTop="1" x14ac:dyDescent="0.25">
      <c r="A36" s="11"/>
      <c r="B36" s="21"/>
      <c r="C36" s="17"/>
    </row>
    <row r="37" spans="1:3" ht="16.5" x14ac:dyDescent="0.25">
      <c r="A37" s="11"/>
      <c r="B37" s="21"/>
      <c r="C37" s="17"/>
    </row>
    <row r="38" spans="1:3" ht="16.5" x14ac:dyDescent="0.25">
      <c r="A38" s="11"/>
      <c r="B38" s="21"/>
      <c r="C38" s="17"/>
    </row>
    <row r="39" spans="1:3" ht="16.5" x14ac:dyDescent="0.25">
      <c r="A39" s="11"/>
      <c r="B39" s="21"/>
      <c r="C39" s="17"/>
    </row>
    <row r="40" spans="1:3" ht="16.5" x14ac:dyDescent="0.25">
      <c r="A40" s="11"/>
      <c r="B40" s="21"/>
      <c r="C40" s="17"/>
    </row>
    <row r="41" spans="1:3" ht="18.75" x14ac:dyDescent="0.3">
      <c r="A41" s="32" t="s">
        <v>31</v>
      </c>
      <c r="B41" s="33" t="s">
        <v>32</v>
      </c>
      <c r="C41" s="33"/>
    </row>
    <row r="42" spans="1:3" ht="18.75" x14ac:dyDescent="0.3">
      <c r="A42" s="32" t="s">
        <v>33</v>
      </c>
      <c r="B42" s="33" t="s">
        <v>34</v>
      </c>
      <c r="C42" s="33"/>
    </row>
    <row r="43" spans="1:3" ht="18.75" x14ac:dyDescent="0.3">
      <c r="A43" s="32"/>
      <c r="B43" s="33"/>
      <c r="C43" s="33"/>
    </row>
    <row r="44" spans="1:3" ht="18.75" x14ac:dyDescent="0.3">
      <c r="A44" s="32"/>
      <c r="B44" s="33"/>
      <c r="C44" s="33"/>
    </row>
    <row r="45" spans="1:3" ht="18.75" x14ac:dyDescent="0.3">
      <c r="A45" s="32"/>
      <c r="B45" s="33"/>
      <c r="C45" s="33"/>
    </row>
    <row r="46" spans="1:3" ht="18.75" x14ac:dyDescent="0.3">
      <c r="A46" s="32"/>
      <c r="C46" s="34"/>
    </row>
    <row r="47" spans="1:3" ht="18.75" x14ac:dyDescent="0.3">
      <c r="A47" s="33" t="s">
        <v>35</v>
      </c>
      <c r="B47" s="48" t="s">
        <v>1272</v>
      </c>
      <c r="C47" s="33"/>
    </row>
    <row r="48" spans="1:3" ht="18.75" x14ac:dyDescent="0.3">
      <c r="A48" s="33" t="s">
        <v>36</v>
      </c>
      <c r="B48" s="49" t="s">
        <v>1259</v>
      </c>
      <c r="C48" s="33"/>
    </row>
  </sheetData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11B4-3270-407C-BCF3-838C856762DD}">
  <sheetPr>
    <pageSetUpPr fitToPage="1"/>
  </sheetPr>
  <dimension ref="A1:G674"/>
  <sheetViews>
    <sheetView topLeftCell="A658" workbookViewId="0">
      <selection activeCell="A629" sqref="A629:F674"/>
    </sheetView>
  </sheetViews>
  <sheetFormatPr baseColWidth="10" defaultRowHeight="15" x14ac:dyDescent="0.25"/>
  <cols>
    <col min="1" max="1" width="31.28515625" customWidth="1"/>
    <col min="2" max="2" width="77.7109375" customWidth="1"/>
    <col min="3" max="3" width="24.42578125" customWidth="1"/>
    <col min="4" max="4" width="21.28515625" style="46" customWidth="1"/>
    <col min="5" max="5" width="20.5703125" style="46" customWidth="1"/>
    <col min="6" max="6" width="24.85546875" customWidth="1"/>
  </cols>
  <sheetData>
    <row r="1" spans="1:7" ht="27" x14ac:dyDescent="0.5">
      <c r="A1" s="50" t="s">
        <v>37</v>
      </c>
      <c r="B1" s="50"/>
      <c r="C1" s="50"/>
      <c r="D1" s="50"/>
      <c r="E1" s="50"/>
      <c r="F1" s="50"/>
    </row>
    <row r="2" spans="1:7" ht="27" x14ac:dyDescent="0.5">
      <c r="A2" s="50" t="s">
        <v>38</v>
      </c>
      <c r="B2" s="50"/>
      <c r="C2" s="50"/>
      <c r="D2" s="50"/>
      <c r="E2" s="50"/>
      <c r="F2" s="50"/>
    </row>
    <row r="3" spans="1:7" ht="27" x14ac:dyDescent="0.5">
      <c r="A3" s="50" t="s">
        <v>1273</v>
      </c>
      <c r="B3" s="50"/>
      <c r="C3" s="50"/>
      <c r="D3" s="50"/>
      <c r="E3" s="50"/>
      <c r="F3" s="50"/>
    </row>
    <row r="4" spans="1:7" ht="27" x14ac:dyDescent="0.5">
      <c r="A4" s="50" t="s">
        <v>39</v>
      </c>
      <c r="B4" s="50"/>
      <c r="C4" s="50"/>
      <c r="D4" s="50"/>
      <c r="E4" s="50"/>
      <c r="F4" s="50"/>
    </row>
    <row r="5" spans="1:7" ht="14.25" customHeight="1" x14ac:dyDescent="0.25"/>
    <row r="7" spans="1:7" ht="18.75" x14ac:dyDescent="0.3">
      <c r="A7" s="35" t="s">
        <v>40</v>
      </c>
      <c r="B7" s="35" t="s">
        <v>41</v>
      </c>
      <c r="C7" s="36" t="s">
        <v>1257</v>
      </c>
      <c r="D7" s="37" t="s">
        <v>42</v>
      </c>
      <c r="E7" s="37" t="s">
        <v>43</v>
      </c>
      <c r="F7" s="36" t="s">
        <v>1258</v>
      </c>
    </row>
    <row r="8" spans="1:7" ht="18.75" x14ac:dyDescent="0.3">
      <c r="A8" s="35">
        <v>1</v>
      </c>
      <c r="B8" s="35" t="s">
        <v>44</v>
      </c>
      <c r="C8" s="36">
        <v>3807473483.8600006</v>
      </c>
      <c r="D8" s="37">
        <f>+D9+D64</f>
        <v>286550090.70000005</v>
      </c>
      <c r="E8" s="37">
        <f>+E9+E64</f>
        <v>173412412.71000001</v>
      </c>
      <c r="F8" s="36">
        <f>+C8+D8-E8</f>
        <v>3920611161.8500004</v>
      </c>
      <c r="G8" s="45"/>
    </row>
    <row r="9" spans="1:7" ht="18.75" x14ac:dyDescent="0.3">
      <c r="A9" s="35">
        <v>11</v>
      </c>
      <c r="B9" s="35" t="s">
        <v>45</v>
      </c>
      <c r="C9" s="36">
        <v>673448344.15999985</v>
      </c>
      <c r="D9" s="37">
        <f>+D10</f>
        <v>269790454.98000002</v>
      </c>
      <c r="E9" s="37">
        <f>+E10</f>
        <v>173412412.71000001</v>
      </c>
      <c r="F9" s="36">
        <f t="shared" ref="F9:F66" si="0">+C9+D9-E9</f>
        <v>769826386.42999983</v>
      </c>
    </row>
    <row r="10" spans="1:7" ht="18.75" x14ac:dyDescent="0.3">
      <c r="A10" s="35">
        <v>1101</v>
      </c>
      <c r="B10" s="35" t="s">
        <v>46</v>
      </c>
      <c r="C10" s="36">
        <v>672217703.36999965</v>
      </c>
      <c r="D10" s="37">
        <f>+D11+D50+D59+D63+D60</f>
        <v>269790454.98000002</v>
      </c>
      <c r="E10" s="37">
        <f>E59+E50</f>
        <v>173412412.71000001</v>
      </c>
      <c r="F10" s="36">
        <f t="shared" si="0"/>
        <v>768595745.63999963</v>
      </c>
    </row>
    <row r="11" spans="1:7" ht="18.75" x14ac:dyDescent="0.3">
      <c r="A11" s="38" t="s">
        <v>47</v>
      </c>
      <c r="B11" s="35" t="s">
        <v>48</v>
      </c>
      <c r="C11" s="36">
        <v>1366864.77</v>
      </c>
      <c r="D11" s="37">
        <f>D12</f>
        <v>0</v>
      </c>
      <c r="E11" s="37">
        <f>+E12</f>
        <v>0</v>
      </c>
      <c r="F11" s="36">
        <f t="shared" si="0"/>
        <v>1366864.77</v>
      </c>
    </row>
    <row r="12" spans="1:7" ht="18.75" x14ac:dyDescent="0.3">
      <c r="A12" s="39" t="s">
        <v>49</v>
      </c>
      <c r="B12" s="39" t="s">
        <v>50</v>
      </c>
      <c r="C12" s="40">
        <v>1297654.3799999999</v>
      </c>
      <c r="D12" s="41">
        <f>+D13+D14+D15+D16+D17+D18+D49+D19+D20+D21+D22+D23+D24+D25+D26+D27+D28+D29+D30+D31+D32+D33+D34+D35+D36+D37+D38+D41+D42+D43+D44+D45+D47+D46+D48</f>
        <v>0</v>
      </c>
      <c r="E12" s="41">
        <f>+E18+E13+E14+E15+E16+E17+E49</f>
        <v>0</v>
      </c>
      <c r="F12" s="40">
        <f t="shared" si="0"/>
        <v>1297654.3799999999</v>
      </c>
    </row>
    <row r="13" spans="1:7" ht="18.75" x14ac:dyDescent="0.3">
      <c r="A13" s="39" t="s">
        <v>51</v>
      </c>
      <c r="B13" s="39" t="s">
        <v>52</v>
      </c>
      <c r="C13" s="40">
        <v>99939.3</v>
      </c>
      <c r="D13" s="41"/>
      <c r="E13" s="41"/>
      <c r="F13" s="40">
        <f t="shared" si="0"/>
        <v>99939.3</v>
      </c>
    </row>
    <row r="14" spans="1:7" ht="18.75" x14ac:dyDescent="0.3">
      <c r="A14" s="39" t="s">
        <v>53</v>
      </c>
      <c r="B14" s="39" t="s">
        <v>54</v>
      </c>
      <c r="C14" s="40">
        <v>-25000</v>
      </c>
      <c r="D14" s="41"/>
      <c r="E14" s="41"/>
      <c r="F14" s="40">
        <f t="shared" si="0"/>
        <v>-25000</v>
      </c>
    </row>
    <row r="15" spans="1:7" ht="18.75" x14ac:dyDescent="0.3">
      <c r="A15" s="39" t="s">
        <v>55</v>
      </c>
      <c r="B15" s="39" t="s">
        <v>54</v>
      </c>
      <c r="C15" s="40">
        <v>-50000</v>
      </c>
      <c r="D15" s="41"/>
      <c r="E15" s="41"/>
      <c r="F15" s="40">
        <f t="shared" si="0"/>
        <v>-50000</v>
      </c>
    </row>
    <row r="16" spans="1:7" ht="18.75" x14ac:dyDescent="0.3">
      <c r="A16" s="39" t="s">
        <v>56</v>
      </c>
      <c r="B16" s="39" t="s">
        <v>57</v>
      </c>
      <c r="C16" s="40">
        <v>76961.62</v>
      </c>
      <c r="D16" s="41"/>
      <c r="E16" s="41"/>
      <c r="F16" s="40">
        <f t="shared" si="0"/>
        <v>76961.62</v>
      </c>
    </row>
    <row r="17" spans="1:6" ht="18.75" x14ac:dyDescent="0.3">
      <c r="A17" s="39" t="s">
        <v>58</v>
      </c>
      <c r="B17" s="39" t="s">
        <v>59</v>
      </c>
      <c r="C17" s="40">
        <v>-30000</v>
      </c>
      <c r="D17" s="41"/>
      <c r="E17" s="41"/>
      <c r="F17" s="40">
        <f t="shared" si="0"/>
        <v>-30000</v>
      </c>
    </row>
    <row r="18" spans="1:6" ht="18.75" x14ac:dyDescent="0.3">
      <c r="A18" s="39" t="s">
        <v>60</v>
      </c>
      <c r="B18" s="39" t="s">
        <v>61</v>
      </c>
      <c r="C18" s="40">
        <v>0</v>
      </c>
      <c r="D18" s="41"/>
      <c r="E18" s="41"/>
      <c r="F18" s="40">
        <f t="shared" si="0"/>
        <v>0</v>
      </c>
    </row>
    <row r="19" spans="1:6" ht="18.75" x14ac:dyDescent="0.3">
      <c r="A19" s="39" t="s">
        <v>62</v>
      </c>
      <c r="B19" s="39" t="s">
        <v>63</v>
      </c>
      <c r="C19" s="40">
        <v>40000</v>
      </c>
      <c r="D19" s="41"/>
      <c r="E19" s="41"/>
      <c r="F19" s="40">
        <f t="shared" si="0"/>
        <v>40000</v>
      </c>
    </row>
    <row r="20" spans="1:6" ht="18.75" x14ac:dyDescent="0.3">
      <c r="A20" s="39" t="s">
        <v>64</v>
      </c>
      <c r="B20" s="39" t="s">
        <v>65</v>
      </c>
      <c r="C20" s="40">
        <v>40000</v>
      </c>
      <c r="D20" s="41"/>
      <c r="E20" s="41"/>
      <c r="F20" s="36">
        <f t="shared" si="0"/>
        <v>40000</v>
      </c>
    </row>
    <row r="21" spans="1:6" ht="18.75" x14ac:dyDescent="0.3">
      <c r="A21" s="39" t="s">
        <v>66</v>
      </c>
      <c r="B21" s="39" t="s">
        <v>67</v>
      </c>
      <c r="C21" s="40">
        <v>40000</v>
      </c>
      <c r="D21" s="41"/>
      <c r="E21" s="41"/>
      <c r="F21" s="40">
        <f t="shared" si="0"/>
        <v>40000</v>
      </c>
    </row>
    <row r="22" spans="1:6" ht="18.75" x14ac:dyDescent="0.3">
      <c r="A22" s="39" t="s">
        <v>68</v>
      </c>
      <c r="B22" s="39" t="s">
        <v>69</v>
      </c>
      <c r="C22" s="40">
        <v>40000</v>
      </c>
      <c r="D22" s="41"/>
      <c r="E22" s="41"/>
      <c r="F22" s="40">
        <f t="shared" si="0"/>
        <v>40000</v>
      </c>
    </row>
    <row r="23" spans="1:6" ht="18.75" x14ac:dyDescent="0.3">
      <c r="A23" s="39" t="s">
        <v>70</v>
      </c>
      <c r="B23" s="39" t="s">
        <v>71</v>
      </c>
      <c r="C23" s="40">
        <v>40000</v>
      </c>
      <c r="D23" s="41"/>
      <c r="E23" s="41"/>
      <c r="F23" s="40">
        <f t="shared" si="0"/>
        <v>40000</v>
      </c>
    </row>
    <row r="24" spans="1:6" ht="18.75" x14ac:dyDescent="0.3">
      <c r="A24" s="39" t="s">
        <v>72</v>
      </c>
      <c r="B24" s="39" t="s">
        <v>73</v>
      </c>
      <c r="C24" s="40">
        <v>40000</v>
      </c>
      <c r="D24" s="41"/>
      <c r="E24" s="41"/>
      <c r="F24" s="40">
        <f t="shared" si="0"/>
        <v>40000</v>
      </c>
    </row>
    <row r="25" spans="1:6" ht="18.75" x14ac:dyDescent="0.3">
      <c r="A25" s="39" t="s">
        <v>74</v>
      </c>
      <c r="B25" s="39" t="s">
        <v>75</v>
      </c>
      <c r="C25" s="40">
        <v>40000</v>
      </c>
      <c r="D25" s="41"/>
      <c r="E25" s="41"/>
      <c r="F25" s="40">
        <f t="shared" si="0"/>
        <v>40000</v>
      </c>
    </row>
    <row r="26" spans="1:6" ht="18.75" x14ac:dyDescent="0.3">
      <c r="A26" s="39" t="s">
        <v>76</v>
      </c>
      <c r="B26" s="39" t="s">
        <v>77</v>
      </c>
      <c r="C26" s="40">
        <v>40000</v>
      </c>
      <c r="D26" s="41"/>
      <c r="E26" s="41"/>
      <c r="F26" s="40">
        <f t="shared" si="0"/>
        <v>40000</v>
      </c>
    </row>
    <row r="27" spans="1:6" ht="18.75" x14ac:dyDescent="0.3">
      <c r="A27" s="39" t="s">
        <v>78</v>
      </c>
      <c r="B27" s="39" t="s">
        <v>79</v>
      </c>
      <c r="C27" s="40">
        <v>40000</v>
      </c>
      <c r="D27" s="41"/>
      <c r="E27" s="41"/>
      <c r="F27" s="40">
        <f t="shared" si="0"/>
        <v>40000</v>
      </c>
    </row>
    <row r="28" spans="1:6" ht="18.75" x14ac:dyDescent="0.3">
      <c r="A28" s="39" t="s">
        <v>80</v>
      </c>
      <c r="B28" s="39" t="s">
        <v>81</v>
      </c>
      <c r="C28" s="40">
        <v>40000</v>
      </c>
      <c r="D28" s="41"/>
      <c r="E28" s="41"/>
      <c r="F28" s="40">
        <f t="shared" si="0"/>
        <v>40000</v>
      </c>
    </row>
    <row r="29" spans="1:6" ht="18.75" x14ac:dyDescent="0.3">
      <c r="A29" s="39" t="s">
        <v>82</v>
      </c>
      <c r="B29" s="39" t="s">
        <v>83</v>
      </c>
      <c r="C29" s="40">
        <v>40000</v>
      </c>
      <c r="D29" s="41"/>
      <c r="E29" s="41"/>
      <c r="F29" s="36">
        <f t="shared" si="0"/>
        <v>40000</v>
      </c>
    </row>
    <row r="30" spans="1:6" ht="18.75" x14ac:dyDescent="0.3">
      <c r="A30" s="39" t="s">
        <v>84</v>
      </c>
      <c r="B30" s="39" t="s">
        <v>85</v>
      </c>
      <c r="C30" s="40">
        <v>40000</v>
      </c>
      <c r="D30" s="41"/>
      <c r="E30" s="41"/>
      <c r="F30" s="36">
        <f t="shared" si="0"/>
        <v>40000</v>
      </c>
    </row>
    <row r="31" spans="1:6" ht="18.75" x14ac:dyDescent="0.3">
      <c r="A31" s="39" t="s">
        <v>86</v>
      </c>
      <c r="B31" s="39" t="s">
        <v>87</v>
      </c>
      <c r="C31" s="40">
        <v>40000</v>
      </c>
      <c r="D31" s="41"/>
      <c r="E31" s="41"/>
      <c r="F31" s="40">
        <f t="shared" si="0"/>
        <v>40000</v>
      </c>
    </row>
    <row r="32" spans="1:6" ht="18.75" x14ac:dyDescent="0.3">
      <c r="A32" s="39" t="s">
        <v>88</v>
      </c>
      <c r="B32" s="39" t="s">
        <v>89</v>
      </c>
      <c r="C32" s="40">
        <v>40000</v>
      </c>
      <c r="D32" s="41"/>
      <c r="E32" s="41"/>
      <c r="F32" s="40">
        <f t="shared" si="0"/>
        <v>40000</v>
      </c>
    </row>
    <row r="33" spans="1:6" ht="18.75" x14ac:dyDescent="0.3">
      <c r="A33" s="39" t="s">
        <v>90</v>
      </c>
      <c r="B33" s="39" t="s">
        <v>91</v>
      </c>
      <c r="C33" s="40">
        <v>20000</v>
      </c>
      <c r="D33" s="41"/>
      <c r="E33" s="41"/>
      <c r="F33" s="36">
        <f t="shared" si="0"/>
        <v>20000</v>
      </c>
    </row>
    <row r="34" spans="1:6" ht="18.75" x14ac:dyDescent="0.3">
      <c r="A34" s="39" t="s">
        <v>92</v>
      </c>
      <c r="B34" s="39" t="s">
        <v>93</v>
      </c>
      <c r="C34" s="40">
        <v>20000</v>
      </c>
      <c r="D34" s="41"/>
      <c r="E34" s="41"/>
      <c r="F34" s="36">
        <f t="shared" si="0"/>
        <v>20000</v>
      </c>
    </row>
    <row r="35" spans="1:6" ht="18.75" x14ac:dyDescent="0.3">
      <c r="A35" s="39" t="s">
        <v>94</v>
      </c>
      <c r="B35" s="39" t="s">
        <v>95</v>
      </c>
      <c r="C35" s="40">
        <v>20000</v>
      </c>
      <c r="D35" s="41"/>
      <c r="E35" s="41"/>
      <c r="F35" s="36">
        <f t="shared" si="0"/>
        <v>20000</v>
      </c>
    </row>
    <row r="36" spans="1:6" ht="18.75" x14ac:dyDescent="0.3">
      <c r="A36" s="39" t="s">
        <v>96</v>
      </c>
      <c r="B36" s="39" t="s">
        <v>97</v>
      </c>
      <c r="C36" s="40">
        <v>20000</v>
      </c>
      <c r="D36" s="41"/>
      <c r="E36" s="41"/>
      <c r="F36" s="36">
        <f t="shared" si="0"/>
        <v>20000</v>
      </c>
    </row>
    <row r="37" spans="1:6" ht="18.75" x14ac:dyDescent="0.3">
      <c r="A37" s="39" t="s">
        <v>98</v>
      </c>
      <c r="B37" s="39" t="s">
        <v>99</v>
      </c>
      <c r="C37" s="40">
        <v>20000</v>
      </c>
      <c r="D37" s="41"/>
      <c r="E37" s="41"/>
      <c r="F37" s="40">
        <f t="shared" si="0"/>
        <v>20000</v>
      </c>
    </row>
    <row r="38" spans="1:6" ht="18.75" x14ac:dyDescent="0.3">
      <c r="A38" s="39" t="s">
        <v>100</v>
      </c>
      <c r="B38" s="39" t="s">
        <v>101</v>
      </c>
      <c r="C38" s="40">
        <v>20000</v>
      </c>
      <c r="D38" s="41"/>
      <c r="E38" s="41"/>
      <c r="F38" s="40">
        <f t="shared" si="0"/>
        <v>20000</v>
      </c>
    </row>
    <row r="39" spans="1:6" ht="18.75" x14ac:dyDescent="0.3">
      <c r="A39" s="39"/>
      <c r="B39" s="39"/>
      <c r="C39" s="40"/>
      <c r="D39" s="41"/>
      <c r="E39" s="41"/>
      <c r="F39" s="40"/>
    </row>
    <row r="40" spans="1:6" ht="18.75" x14ac:dyDescent="0.3">
      <c r="A40" s="35" t="s">
        <v>40</v>
      </c>
      <c r="B40" s="35" t="s">
        <v>41</v>
      </c>
      <c r="C40" s="36" t="s">
        <v>1257</v>
      </c>
      <c r="D40" s="37" t="s">
        <v>42</v>
      </c>
      <c r="E40" s="37" t="s">
        <v>43</v>
      </c>
      <c r="F40" s="36" t="s">
        <v>1258</v>
      </c>
    </row>
    <row r="41" spans="1:6" ht="18.75" x14ac:dyDescent="0.3">
      <c r="A41" s="39" t="s">
        <v>102</v>
      </c>
      <c r="B41" s="39" t="s">
        <v>103</v>
      </c>
      <c r="C41" s="40">
        <v>20000</v>
      </c>
      <c r="D41" s="41"/>
      <c r="E41" s="41"/>
      <c r="F41" s="40">
        <f t="shared" si="0"/>
        <v>20000</v>
      </c>
    </row>
    <row r="42" spans="1:6" ht="18.75" x14ac:dyDescent="0.3">
      <c r="A42" s="39" t="s">
        <v>104</v>
      </c>
      <c r="B42" s="39" t="s">
        <v>105</v>
      </c>
      <c r="C42" s="40">
        <v>20000</v>
      </c>
      <c r="D42" s="41"/>
      <c r="E42" s="41"/>
      <c r="F42" s="40">
        <f t="shared" si="0"/>
        <v>20000</v>
      </c>
    </row>
    <row r="43" spans="1:6" ht="18.75" x14ac:dyDescent="0.3">
      <c r="A43" s="39" t="s">
        <v>106</v>
      </c>
      <c r="B43" s="39" t="s">
        <v>107</v>
      </c>
      <c r="C43" s="40">
        <v>20000</v>
      </c>
      <c r="D43" s="41"/>
      <c r="E43" s="41"/>
      <c r="F43" s="40">
        <f t="shared" si="0"/>
        <v>20000</v>
      </c>
    </row>
    <row r="44" spans="1:6" ht="18.75" x14ac:dyDescent="0.3">
      <c r="A44" s="39" t="s">
        <v>108</v>
      </c>
      <c r="B44" s="39" t="s">
        <v>109</v>
      </c>
      <c r="C44" s="40">
        <v>20000</v>
      </c>
      <c r="D44" s="41"/>
      <c r="E44" s="41"/>
      <c r="F44" s="40">
        <f t="shared" si="0"/>
        <v>20000</v>
      </c>
    </row>
    <row r="45" spans="1:6" ht="18.75" x14ac:dyDescent="0.3">
      <c r="A45" s="39" t="s">
        <v>110</v>
      </c>
      <c r="B45" s="39" t="s">
        <v>111</v>
      </c>
      <c r="C45" s="40">
        <v>20000</v>
      </c>
      <c r="D45" s="41"/>
      <c r="E45" s="41"/>
      <c r="F45" s="40">
        <f t="shared" si="0"/>
        <v>20000</v>
      </c>
    </row>
    <row r="46" spans="1:6" ht="18.75" x14ac:dyDescent="0.3">
      <c r="A46" s="39" t="s">
        <v>112</v>
      </c>
      <c r="B46" s="39" t="s">
        <v>113</v>
      </c>
      <c r="C46" s="40">
        <v>20000</v>
      </c>
      <c r="D46" s="41"/>
      <c r="E46" s="41"/>
      <c r="F46" s="40">
        <f t="shared" si="0"/>
        <v>20000</v>
      </c>
    </row>
    <row r="47" spans="1:6" ht="18.75" x14ac:dyDescent="0.3">
      <c r="A47" s="39" t="s">
        <v>114</v>
      </c>
      <c r="B47" s="39" t="s">
        <v>115</v>
      </c>
      <c r="C47" s="40">
        <v>20000</v>
      </c>
      <c r="D47" s="41"/>
      <c r="E47" s="41"/>
      <c r="F47" s="40">
        <f t="shared" si="0"/>
        <v>20000</v>
      </c>
    </row>
    <row r="48" spans="1:6" ht="18.75" x14ac:dyDescent="0.3">
      <c r="A48" s="39" t="s">
        <v>116</v>
      </c>
      <c r="B48" s="39" t="s">
        <v>117</v>
      </c>
      <c r="C48" s="40">
        <v>20000</v>
      </c>
      <c r="D48" s="41"/>
      <c r="E48" s="41"/>
      <c r="F48" s="40">
        <f t="shared" si="0"/>
        <v>20000</v>
      </c>
    </row>
    <row r="49" spans="1:6" ht="18.75" x14ac:dyDescent="0.3">
      <c r="A49" s="39" t="s">
        <v>118</v>
      </c>
      <c r="B49" s="39" t="s">
        <v>119</v>
      </c>
      <c r="C49" s="40">
        <v>100000</v>
      </c>
      <c r="D49" s="41"/>
      <c r="E49" s="41"/>
      <c r="F49" s="40">
        <f t="shared" si="0"/>
        <v>100000</v>
      </c>
    </row>
    <row r="50" spans="1:6" ht="18.75" x14ac:dyDescent="0.3">
      <c r="A50" s="38" t="s">
        <v>120</v>
      </c>
      <c r="B50" s="35" t="s">
        <v>121</v>
      </c>
      <c r="C50" s="36">
        <v>3010260.4299999978</v>
      </c>
      <c r="D50" s="37">
        <f>+D51+D52+D53+D54+D55+D56+D57+D58</f>
        <v>19500</v>
      </c>
      <c r="E50" s="37">
        <f>+E58+E52+E51+E53+E54+E55+E56+E57</f>
        <v>782.81</v>
      </c>
      <c r="F50" s="36">
        <f t="shared" si="0"/>
        <v>3028977.6199999978</v>
      </c>
    </row>
    <row r="51" spans="1:6" ht="18.75" x14ac:dyDescent="0.3">
      <c r="A51" s="39" t="s">
        <v>122</v>
      </c>
      <c r="B51" s="39" t="s">
        <v>123</v>
      </c>
      <c r="C51" s="40">
        <v>0</v>
      </c>
      <c r="D51" s="41"/>
      <c r="E51" s="41"/>
      <c r="F51" s="40">
        <f t="shared" si="0"/>
        <v>0</v>
      </c>
    </row>
    <row r="52" spans="1:6" ht="18.75" x14ac:dyDescent="0.3">
      <c r="A52" s="39" t="s">
        <v>124</v>
      </c>
      <c r="B52" s="39" t="s">
        <v>125</v>
      </c>
      <c r="C52" s="40">
        <v>1283238.8499999996</v>
      </c>
      <c r="D52" s="41">
        <v>19500</v>
      </c>
      <c r="E52" s="41">
        <v>403.09</v>
      </c>
      <c r="F52" s="40">
        <f t="shared" si="0"/>
        <v>1302335.7599999995</v>
      </c>
    </row>
    <row r="53" spans="1:6" ht="18.75" x14ac:dyDescent="0.3">
      <c r="A53" s="39" t="s">
        <v>126</v>
      </c>
      <c r="B53" s="39" t="s">
        <v>127</v>
      </c>
      <c r="C53" s="40">
        <v>0</v>
      </c>
      <c r="D53" s="41"/>
      <c r="E53" s="41"/>
      <c r="F53" s="40">
        <f t="shared" si="0"/>
        <v>0</v>
      </c>
    </row>
    <row r="54" spans="1:6" ht="18.75" x14ac:dyDescent="0.3">
      <c r="A54" s="39" t="s">
        <v>128</v>
      </c>
      <c r="B54" s="39" t="s">
        <v>129</v>
      </c>
      <c r="C54" s="40">
        <v>0</v>
      </c>
      <c r="D54" s="41"/>
      <c r="E54" s="41"/>
      <c r="F54" s="36">
        <f t="shared" si="0"/>
        <v>0</v>
      </c>
    </row>
    <row r="55" spans="1:6" ht="18.75" x14ac:dyDescent="0.3">
      <c r="A55" s="39" t="s">
        <v>130</v>
      </c>
      <c r="B55" s="39" t="s">
        <v>131</v>
      </c>
      <c r="C55" s="40">
        <v>0</v>
      </c>
      <c r="D55" s="41"/>
      <c r="E55" s="41"/>
      <c r="F55" s="40">
        <f t="shared" si="0"/>
        <v>0</v>
      </c>
    </row>
    <row r="56" spans="1:6" ht="18.75" x14ac:dyDescent="0.3">
      <c r="A56" s="39" t="s">
        <v>132</v>
      </c>
      <c r="B56" s="39" t="s">
        <v>133</v>
      </c>
      <c r="C56" s="40">
        <v>0</v>
      </c>
      <c r="D56" s="41"/>
      <c r="E56" s="41"/>
      <c r="F56" s="40">
        <f t="shared" si="0"/>
        <v>0</v>
      </c>
    </row>
    <row r="57" spans="1:6" ht="18.75" x14ac:dyDescent="0.3">
      <c r="A57" s="39" t="s">
        <v>134</v>
      </c>
      <c r="B57" s="39" t="s">
        <v>135</v>
      </c>
      <c r="C57" s="40">
        <v>0</v>
      </c>
      <c r="D57" s="41"/>
      <c r="E57" s="41"/>
      <c r="F57" s="40">
        <f t="shared" si="0"/>
        <v>0</v>
      </c>
    </row>
    <row r="58" spans="1:6" ht="18.75" x14ac:dyDescent="0.3">
      <c r="A58" s="39" t="s">
        <v>136</v>
      </c>
      <c r="B58" s="39" t="s">
        <v>137</v>
      </c>
      <c r="C58" s="40">
        <v>767215.38</v>
      </c>
      <c r="D58" s="41"/>
      <c r="E58" s="41">
        <v>379.72</v>
      </c>
      <c r="F58" s="40">
        <f t="shared" si="0"/>
        <v>766835.66</v>
      </c>
    </row>
    <row r="59" spans="1:6" ht="18.75" x14ac:dyDescent="0.3">
      <c r="A59" s="38" t="s">
        <v>138</v>
      </c>
      <c r="B59" s="35" t="s">
        <v>139</v>
      </c>
      <c r="C59" s="36">
        <v>655905706.99999964</v>
      </c>
      <c r="D59" s="37">
        <v>269096954.98000002</v>
      </c>
      <c r="E59" s="37">
        <v>173411629.90000001</v>
      </c>
      <c r="F59" s="40">
        <f t="shared" si="0"/>
        <v>751591032.07999969</v>
      </c>
    </row>
    <row r="60" spans="1:6" ht="18.75" x14ac:dyDescent="0.3">
      <c r="A60" s="38" t="s">
        <v>140</v>
      </c>
      <c r="B60" s="35" t="s">
        <v>141</v>
      </c>
      <c r="C60" s="36">
        <v>0</v>
      </c>
      <c r="D60" s="41"/>
      <c r="E60" s="37" t="s">
        <v>1298</v>
      </c>
      <c r="F60" s="40"/>
    </row>
    <row r="61" spans="1:6" ht="18.75" x14ac:dyDescent="0.3">
      <c r="A61" s="39" t="s">
        <v>142</v>
      </c>
      <c r="B61" s="39" t="s">
        <v>143</v>
      </c>
      <c r="C61" s="40">
        <v>0</v>
      </c>
      <c r="D61" s="41"/>
      <c r="E61" s="41"/>
      <c r="F61" s="40">
        <f t="shared" si="0"/>
        <v>0</v>
      </c>
    </row>
    <row r="62" spans="1:6" ht="18.75" x14ac:dyDescent="0.3">
      <c r="A62" s="39" t="s">
        <v>144</v>
      </c>
      <c r="B62" s="39" t="s">
        <v>145</v>
      </c>
      <c r="C62" s="40">
        <v>0</v>
      </c>
      <c r="D62" s="41"/>
      <c r="E62" s="41"/>
      <c r="F62" s="36">
        <f t="shared" si="0"/>
        <v>0</v>
      </c>
    </row>
    <row r="63" spans="1:6" ht="18.75" x14ac:dyDescent="0.3">
      <c r="A63" s="38" t="s">
        <v>146</v>
      </c>
      <c r="B63" s="35" t="s">
        <v>147</v>
      </c>
      <c r="C63" s="36">
        <v>11934871.170000002</v>
      </c>
      <c r="D63" s="37">
        <v>674000</v>
      </c>
      <c r="E63" s="37"/>
      <c r="F63" s="40">
        <f t="shared" si="0"/>
        <v>12608871.170000002</v>
      </c>
    </row>
    <row r="64" spans="1:6" ht="18.75" x14ac:dyDescent="0.3">
      <c r="A64" s="35">
        <v>12</v>
      </c>
      <c r="B64" s="35" t="s">
        <v>148</v>
      </c>
      <c r="C64" s="36">
        <v>3134025139.6999998</v>
      </c>
      <c r="D64" s="37">
        <f>+D65+D82+D95+D98</f>
        <v>16759635.719999999</v>
      </c>
      <c r="E64" s="37">
        <f>E65</f>
        <v>0</v>
      </c>
      <c r="F64" s="40">
        <f t="shared" si="0"/>
        <v>3150784775.4199996</v>
      </c>
    </row>
    <row r="65" spans="1:6" ht="18.75" x14ac:dyDescent="0.3">
      <c r="A65" s="35">
        <v>1206</v>
      </c>
      <c r="B65" s="35" t="s">
        <v>149</v>
      </c>
      <c r="C65" s="36">
        <v>3128687803.4400001</v>
      </c>
      <c r="D65" s="37">
        <f>+D66+D86</f>
        <v>16759635.719999999</v>
      </c>
      <c r="E65" s="37">
        <f>E66+E82+E86+E95+E98</f>
        <v>0</v>
      </c>
      <c r="F65" s="36">
        <f t="shared" si="0"/>
        <v>3145447439.1599998</v>
      </c>
    </row>
    <row r="66" spans="1:6" ht="18.75" x14ac:dyDescent="0.3">
      <c r="A66" s="38" t="s">
        <v>150</v>
      </c>
      <c r="B66" s="35" t="s">
        <v>151</v>
      </c>
      <c r="C66" s="36">
        <v>876182975.38999999</v>
      </c>
      <c r="D66" s="37">
        <f>+D70+D67+D68+D69+D71+D72+D73+D74+D75+D76+D77+D78+D79</f>
        <v>469684.85</v>
      </c>
      <c r="E66" s="37">
        <f>E67+E68+E69+E70+E71+E72+E73+E76+E78</f>
        <v>0</v>
      </c>
      <c r="F66" s="40">
        <f t="shared" si="0"/>
        <v>876652660.24000001</v>
      </c>
    </row>
    <row r="67" spans="1:6" ht="18.75" x14ac:dyDescent="0.3">
      <c r="A67" s="39" t="s">
        <v>152</v>
      </c>
      <c r="B67" s="39" t="s">
        <v>153</v>
      </c>
      <c r="C67" s="40">
        <v>287605601.26000005</v>
      </c>
      <c r="D67" s="41"/>
      <c r="E67" s="41"/>
      <c r="F67" s="40">
        <f t="shared" ref="F67:F79" si="1">+C67+D67-E67</f>
        <v>287605601.26000005</v>
      </c>
    </row>
    <row r="68" spans="1:6" ht="18.75" x14ac:dyDescent="0.3">
      <c r="A68" s="39" t="s">
        <v>154</v>
      </c>
      <c r="B68" s="39" t="s">
        <v>155</v>
      </c>
      <c r="C68" s="40">
        <v>3915339.08</v>
      </c>
      <c r="D68" s="41"/>
      <c r="E68" s="41"/>
      <c r="F68" s="40">
        <f t="shared" si="1"/>
        <v>3915339.08</v>
      </c>
    </row>
    <row r="69" spans="1:6" ht="18.75" x14ac:dyDescent="0.3">
      <c r="A69" s="39" t="s">
        <v>156</v>
      </c>
      <c r="B69" s="39" t="s">
        <v>157</v>
      </c>
      <c r="C69" s="40">
        <v>176819373.57999998</v>
      </c>
      <c r="D69" s="41"/>
      <c r="E69" s="41"/>
      <c r="F69" s="40">
        <f t="shared" si="1"/>
        <v>176819373.57999998</v>
      </c>
    </row>
    <row r="70" spans="1:6" ht="18.75" x14ac:dyDescent="0.3">
      <c r="A70" s="39" t="s">
        <v>158</v>
      </c>
      <c r="B70" s="39" t="s">
        <v>159</v>
      </c>
      <c r="C70" s="40">
        <v>81640212.160000026</v>
      </c>
      <c r="D70" s="41"/>
      <c r="E70" s="41"/>
      <c r="F70" s="40">
        <f t="shared" si="1"/>
        <v>81640212.160000026</v>
      </c>
    </row>
    <row r="71" spans="1:6" ht="18.75" x14ac:dyDescent="0.3">
      <c r="A71" s="39" t="s">
        <v>160</v>
      </c>
      <c r="B71" s="39" t="s">
        <v>161</v>
      </c>
      <c r="C71" s="40">
        <v>2348854.8400000003</v>
      </c>
      <c r="D71" s="41"/>
      <c r="E71" s="41"/>
      <c r="F71" s="40">
        <f t="shared" si="1"/>
        <v>2348854.8400000003</v>
      </c>
    </row>
    <row r="72" spans="1:6" ht="18.75" x14ac:dyDescent="0.3">
      <c r="A72" s="39" t="s">
        <v>162</v>
      </c>
      <c r="B72" s="39" t="s">
        <v>163</v>
      </c>
      <c r="C72" s="40">
        <v>5529353.2699999996</v>
      </c>
      <c r="D72" s="41"/>
      <c r="E72" s="41"/>
      <c r="F72" s="40">
        <f t="shared" si="1"/>
        <v>5529353.2699999996</v>
      </c>
    </row>
    <row r="73" spans="1:6" ht="18.75" x14ac:dyDescent="0.3">
      <c r="A73" s="39" t="s">
        <v>164</v>
      </c>
      <c r="B73" s="39" t="s">
        <v>165</v>
      </c>
      <c r="C73" s="40">
        <v>19962227.68</v>
      </c>
      <c r="D73" s="41">
        <v>469684.85</v>
      </c>
      <c r="E73" s="41"/>
      <c r="F73" s="40">
        <f t="shared" si="1"/>
        <v>20431912.530000001</v>
      </c>
    </row>
    <row r="74" spans="1:6" ht="18.75" x14ac:dyDescent="0.3">
      <c r="A74" s="39" t="s">
        <v>166</v>
      </c>
      <c r="B74" s="39" t="s">
        <v>167</v>
      </c>
      <c r="C74" s="40">
        <v>137158.62</v>
      </c>
      <c r="D74" s="41"/>
      <c r="E74" s="41"/>
      <c r="F74" s="40">
        <f t="shared" si="1"/>
        <v>137158.62</v>
      </c>
    </row>
    <row r="75" spans="1:6" ht="18.75" x14ac:dyDescent="0.3">
      <c r="A75" s="39" t="s">
        <v>168</v>
      </c>
      <c r="B75" s="39" t="s">
        <v>169</v>
      </c>
      <c r="C75" s="40">
        <v>-1578704.8</v>
      </c>
      <c r="D75" s="41"/>
      <c r="E75" s="41"/>
      <c r="F75" s="40">
        <f t="shared" si="1"/>
        <v>-1578704.8</v>
      </c>
    </row>
    <row r="76" spans="1:6" ht="18.75" x14ac:dyDescent="0.3">
      <c r="A76" s="39" t="s">
        <v>170</v>
      </c>
      <c r="B76" s="39" t="s">
        <v>171</v>
      </c>
      <c r="C76" s="40">
        <v>-2258394.4</v>
      </c>
      <c r="D76" s="41"/>
      <c r="E76" s="41"/>
      <c r="F76" s="40">
        <f t="shared" si="1"/>
        <v>-2258394.4</v>
      </c>
    </row>
    <row r="77" spans="1:6" ht="18.75" x14ac:dyDescent="0.3">
      <c r="A77" s="39" t="s">
        <v>172</v>
      </c>
      <c r="B77" s="39" t="s">
        <v>173</v>
      </c>
      <c r="C77" s="40">
        <v>74318348.090000004</v>
      </c>
      <c r="D77" s="41"/>
      <c r="E77" s="41"/>
      <c r="F77" s="40">
        <f t="shared" si="1"/>
        <v>74318348.090000004</v>
      </c>
    </row>
    <row r="78" spans="1:6" ht="18.75" x14ac:dyDescent="0.3">
      <c r="A78" s="39" t="s">
        <v>174</v>
      </c>
      <c r="B78" s="39" t="s">
        <v>175</v>
      </c>
      <c r="C78" s="40">
        <v>12365816.039999999</v>
      </c>
      <c r="D78" s="41"/>
      <c r="E78" s="41"/>
      <c r="F78" s="40">
        <f t="shared" si="1"/>
        <v>12365816.039999999</v>
      </c>
    </row>
    <row r="79" spans="1:6" ht="18.75" x14ac:dyDescent="0.3">
      <c r="A79" s="39" t="s">
        <v>176</v>
      </c>
      <c r="B79" s="39" t="s">
        <v>177</v>
      </c>
      <c r="C79" s="40">
        <v>3490346.24</v>
      </c>
      <c r="D79" s="41"/>
      <c r="E79" s="41"/>
      <c r="F79" s="40">
        <f t="shared" si="1"/>
        <v>3490346.24</v>
      </c>
    </row>
    <row r="80" spans="1:6" ht="18.75" x14ac:dyDescent="0.3">
      <c r="A80" s="39"/>
      <c r="B80" s="39"/>
      <c r="C80" s="40"/>
      <c r="D80" s="41"/>
      <c r="E80" s="41"/>
      <c r="F80" s="40">
        <f t="shared" ref="F80:F100" si="2">+C80+D80-E80</f>
        <v>0</v>
      </c>
    </row>
    <row r="81" spans="1:6" ht="18.75" x14ac:dyDescent="0.3">
      <c r="A81" s="35" t="s">
        <v>40</v>
      </c>
      <c r="B81" s="35" t="s">
        <v>41</v>
      </c>
      <c r="C81" s="36" t="s">
        <v>1257</v>
      </c>
      <c r="D81" s="37" t="s">
        <v>42</v>
      </c>
      <c r="E81" s="37" t="s">
        <v>43</v>
      </c>
      <c r="F81" s="36" t="s">
        <v>1258</v>
      </c>
    </row>
    <row r="82" spans="1:6" ht="18.75" x14ac:dyDescent="0.3">
      <c r="A82" s="38" t="s">
        <v>178</v>
      </c>
      <c r="B82" s="35" t="s">
        <v>179</v>
      </c>
      <c r="C82" s="36">
        <v>357965595.04000002</v>
      </c>
      <c r="D82" s="41"/>
      <c r="E82" s="41"/>
      <c r="F82" s="40">
        <f t="shared" si="2"/>
        <v>357965595.04000002</v>
      </c>
    </row>
    <row r="83" spans="1:6" ht="18.75" x14ac:dyDescent="0.3">
      <c r="A83" s="39" t="s">
        <v>180</v>
      </c>
      <c r="B83" s="39" t="s">
        <v>181</v>
      </c>
      <c r="C83" s="40">
        <v>78289808.810000002</v>
      </c>
      <c r="D83" s="41"/>
      <c r="E83" s="41"/>
      <c r="F83" s="40">
        <f t="shared" si="2"/>
        <v>78289808.810000002</v>
      </c>
    </row>
    <row r="84" spans="1:6" ht="18.75" x14ac:dyDescent="0.3">
      <c r="A84" s="39" t="s">
        <v>182</v>
      </c>
      <c r="B84" s="39" t="s">
        <v>183</v>
      </c>
      <c r="C84" s="40">
        <v>155481898.47999999</v>
      </c>
      <c r="D84" s="41"/>
      <c r="E84" s="41"/>
      <c r="F84" s="40">
        <f t="shared" si="2"/>
        <v>155481898.47999999</v>
      </c>
    </row>
    <row r="85" spans="1:6" ht="18.75" x14ac:dyDescent="0.3">
      <c r="A85" s="39" t="s">
        <v>184</v>
      </c>
      <c r="B85" s="39" t="s">
        <v>185</v>
      </c>
      <c r="C85" s="40">
        <v>8000000</v>
      </c>
      <c r="D85" s="41"/>
      <c r="E85" s="41"/>
      <c r="F85" s="40">
        <f t="shared" si="2"/>
        <v>8000000</v>
      </c>
    </row>
    <row r="86" spans="1:6" ht="18.75" x14ac:dyDescent="0.3">
      <c r="A86" s="38" t="s">
        <v>186</v>
      </c>
      <c r="B86" s="35" t="s">
        <v>187</v>
      </c>
      <c r="C86" s="36">
        <v>1891852564.7599998</v>
      </c>
      <c r="D86" s="37">
        <f>+D90+D87+D88+D89+D91+D92+D94</f>
        <v>16289950.869999999</v>
      </c>
      <c r="E86" s="41"/>
      <c r="F86" s="40">
        <f t="shared" si="2"/>
        <v>1908142515.6299996</v>
      </c>
    </row>
    <row r="87" spans="1:6" ht="18.75" x14ac:dyDescent="0.3">
      <c r="A87" s="39" t="s">
        <v>188</v>
      </c>
      <c r="B87" s="39" t="s">
        <v>189</v>
      </c>
      <c r="C87" s="40">
        <v>67771805.159999996</v>
      </c>
      <c r="D87" s="41"/>
      <c r="E87" s="41"/>
      <c r="F87" s="40">
        <f t="shared" si="2"/>
        <v>67771805.159999996</v>
      </c>
    </row>
    <row r="88" spans="1:6" ht="18.75" x14ac:dyDescent="0.3">
      <c r="A88" s="39" t="s">
        <v>190</v>
      </c>
      <c r="B88" s="39" t="s">
        <v>191</v>
      </c>
      <c r="C88" s="40">
        <v>168905577.61000001</v>
      </c>
      <c r="D88" s="41"/>
      <c r="E88" s="41"/>
      <c r="F88" s="40">
        <f t="shared" si="2"/>
        <v>168905577.61000001</v>
      </c>
    </row>
    <row r="89" spans="1:6" ht="18.75" x14ac:dyDescent="0.3">
      <c r="A89" s="39" t="s">
        <v>192</v>
      </c>
      <c r="B89" s="39" t="s">
        <v>193</v>
      </c>
      <c r="C89" s="40">
        <v>43667514.030000001</v>
      </c>
      <c r="D89" s="41"/>
      <c r="E89" s="41"/>
      <c r="F89" s="40">
        <f t="shared" si="2"/>
        <v>43667514.030000001</v>
      </c>
    </row>
    <row r="90" spans="1:6" ht="18.75" x14ac:dyDescent="0.3">
      <c r="A90" s="39" t="s">
        <v>194</v>
      </c>
      <c r="B90" s="39" t="s">
        <v>195</v>
      </c>
      <c r="C90" s="40">
        <v>1139341563.2</v>
      </c>
      <c r="D90" s="41">
        <v>8661605.5199999996</v>
      </c>
      <c r="E90" s="41"/>
      <c r="F90" s="40">
        <f t="shared" si="2"/>
        <v>1148003168.72</v>
      </c>
    </row>
    <row r="91" spans="1:6" ht="18.75" x14ac:dyDescent="0.3">
      <c r="A91" s="39" t="s">
        <v>196</v>
      </c>
      <c r="B91" s="39" t="s">
        <v>197</v>
      </c>
      <c r="C91" s="40">
        <v>140863086.63000003</v>
      </c>
      <c r="D91" s="41">
        <v>3633036.94</v>
      </c>
      <c r="E91" s="41"/>
      <c r="F91" s="40">
        <f t="shared" si="2"/>
        <v>144496123.57000002</v>
      </c>
    </row>
    <row r="92" spans="1:6" ht="18.75" x14ac:dyDescent="0.3">
      <c r="A92" s="39" t="s">
        <v>198</v>
      </c>
      <c r="B92" s="39" t="s">
        <v>199</v>
      </c>
      <c r="C92" s="40">
        <v>88839229</v>
      </c>
      <c r="D92" s="41">
        <v>3995308.41</v>
      </c>
      <c r="E92" s="41"/>
      <c r="F92" s="40">
        <f t="shared" si="2"/>
        <v>92834537.409999996</v>
      </c>
    </row>
    <row r="93" spans="1:6" ht="18.75" x14ac:dyDescent="0.3">
      <c r="A93" s="39"/>
      <c r="B93" s="39"/>
      <c r="C93" s="40">
        <v>0</v>
      </c>
      <c r="D93" s="41"/>
      <c r="E93" s="41"/>
      <c r="F93" s="40">
        <f t="shared" si="2"/>
        <v>0</v>
      </c>
    </row>
    <row r="94" spans="1:6" ht="18.75" x14ac:dyDescent="0.3">
      <c r="A94" s="39" t="s">
        <v>200</v>
      </c>
      <c r="B94" s="39" t="s">
        <v>201</v>
      </c>
      <c r="C94" s="40">
        <v>214046971.21000001</v>
      </c>
      <c r="D94" s="41"/>
      <c r="E94" s="41"/>
      <c r="F94" s="40">
        <f t="shared" si="2"/>
        <v>214046971.21000001</v>
      </c>
    </row>
    <row r="95" spans="1:6" ht="18.75" x14ac:dyDescent="0.3">
      <c r="A95" s="38" t="s">
        <v>202</v>
      </c>
      <c r="B95" s="35" t="s">
        <v>203</v>
      </c>
      <c r="C95" s="36">
        <v>3030179.05</v>
      </c>
      <c r="D95" s="37">
        <f>D96</f>
        <v>0</v>
      </c>
      <c r="E95" s="37">
        <f>E96</f>
        <v>0</v>
      </c>
      <c r="F95" s="40">
        <f t="shared" si="2"/>
        <v>3030179.05</v>
      </c>
    </row>
    <row r="96" spans="1:6" ht="18.75" x14ac:dyDescent="0.3">
      <c r="A96" s="39" t="s">
        <v>204</v>
      </c>
      <c r="B96" s="39" t="s">
        <v>205</v>
      </c>
      <c r="C96" s="40">
        <v>970179.05</v>
      </c>
      <c r="D96" s="41"/>
      <c r="E96" s="41"/>
      <c r="F96" s="40">
        <f t="shared" si="2"/>
        <v>970179.05</v>
      </c>
    </row>
    <row r="97" spans="1:6" ht="18.75" x14ac:dyDescent="0.3">
      <c r="A97" s="39" t="s">
        <v>206</v>
      </c>
      <c r="B97" s="39" t="s">
        <v>207</v>
      </c>
      <c r="C97" s="40">
        <v>2060000</v>
      </c>
      <c r="D97" s="41"/>
      <c r="E97" s="41"/>
      <c r="F97" s="40">
        <f t="shared" si="2"/>
        <v>2060000</v>
      </c>
    </row>
    <row r="98" spans="1:6" ht="18.75" x14ac:dyDescent="0.3">
      <c r="A98" s="35">
        <v>1208</v>
      </c>
      <c r="B98" s="35" t="s">
        <v>208</v>
      </c>
      <c r="C98" s="36">
        <v>1467453.46</v>
      </c>
      <c r="D98" s="37">
        <f>D99</f>
        <v>0</v>
      </c>
      <c r="E98" s="37">
        <f>E100</f>
        <v>0</v>
      </c>
      <c r="F98" s="40">
        <f t="shared" si="2"/>
        <v>1467453.46</v>
      </c>
    </row>
    <row r="99" spans="1:6" ht="18.75" x14ac:dyDescent="0.3">
      <c r="A99" s="39" t="s">
        <v>209</v>
      </c>
      <c r="B99" s="39" t="s">
        <v>210</v>
      </c>
      <c r="C99" s="40">
        <v>1602266.26</v>
      </c>
      <c r="D99" s="41">
        <f>D100</f>
        <v>0</v>
      </c>
      <c r="E99" s="41"/>
      <c r="F99" s="40">
        <f t="shared" si="2"/>
        <v>1602266.26</v>
      </c>
    </row>
    <row r="100" spans="1:6" ht="18.75" x14ac:dyDescent="0.3">
      <c r="A100" s="39" t="s">
        <v>211</v>
      </c>
      <c r="B100" s="39" t="s">
        <v>212</v>
      </c>
      <c r="C100" s="40">
        <v>1467453.46</v>
      </c>
      <c r="D100" s="41"/>
      <c r="E100" s="41"/>
      <c r="F100" s="40">
        <f t="shared" si="2"/>
        <v>1467453.46</v>
      </c>
    </row>
    <row r="101" spans="1:6" ht="18.75" x14ac:dyDescent="0.3">
      <c r="A101" s="35">
        <v>2</v>
      </c>
      <c r="B101" s="35" t="s">
        <v>213</v>
      </c>
      <c r="C101" s="36">
        <v>604968627.12000012</v>
      </c>
      <c r="D101" s="37">
        <f>+D102+D160+D162</f>
        <v>132039466.3</v>
      </c>
      <c r="E101" s="37">
        <f>+E102</f>
        <v>161609639.44</v>
      </c>
      <c r="F101" s="40">
        <f t="shared" ref="F101:F135" si="3">+C101-D101+E101</f>
        <v>634538800.26000011</v>
      </c>
    </row>
    <row r="102" spans="1:6" ht="18.75" x14ac:dyDescent="0.3">
      <c r="A102" s="35">
        <v>21</v>
      </c>
      <c r="B102" s="35" t="s">
        <v>214</v>
      </c>
      <c r="C102" s="36">
        <v>578715125.22000015</v>
      </c>
      <c r="D102" s="37">
        <f>D103</f>
        <v>132039466.3</v>
      </c>
      <c r="E102" s="37">
        <f>+E103</f>
        <v>161609639.44</v>
      </c>
      <c r="F102" s="40">
        <f t="shared" si="3"/>
        <v>608285298.36000013</v>
      </c>
    </row>
    <row r="103" spans="1:6" ht="18.75" x14ac:dyDescent="0.3">
      <c r="A103" s="35">
        <v>2103</v>
      </c>
      <c r="B103" s="35" t="s">
        <v>215</v>
      </c>
      <c r="C103" s="36">
        <v>577308765.18000007</v>
      </c>
      <c r="D103" s="37">
        <f>+D104+D552+D578</f>
        <v>132039466.3</v>
      </c>
      <c r="E103" s="37">
        <f>+E104+E552+E578</f>
        <v>161609639.44</v>
      </c>
      <c r="F103" s="40">
        <f t="shared" si="3"/>
        <v>606878938.32000005</v>
      </c>
    </row>
    <row r="104" spans="1:6" ht="18.75" x14ac:dyDescent="0.3">
      <c r="A104" s="35" t="s">
        <v>216</v>
      </c>
      <c r="B104" s="35" t="s">
        <v>217</v>
      </c>
      <c r="C104" s="36">
        <v>539677024.53000009</v>
      </c>
      <c r="D104" s="37">
        <f>+D105</f>
        <v>25745660.450000007</v>
      </c>
      <c r="E104" s="37">
        <f>+E105</f>
        <v>55323491.170000002</v>
      </c>
      <c r="F104" s="40">
        <f t="shared" si="3"/>
        <v>569254855.25000012</v>
      </c>
    </row>
    <row r="105" spans="1:6" ht="18.75" x14ac:dyDescent="0.3">
      <c r="A105" s="35" t="s">
        <v>218</v>
      </c>
      <c r="B105" s="35" t="s">
        <v>219</v>
      </c>
      <c r="C105" s="36">
        <v>539459024.53000009</v>
      </c>
      <c r="D105" s="37">
        <f>SUM(D106:D551)</f>
        <v>25745660.450000007</v>
      </c>
      <c r="E105" s="37">
        <f>SUM(E106:E551)</f>
        <v>55323491.170000002</v>
      </c>
      <c r="F105" s="40">
        <f t="shared" si="3"/>
        <v>569036855.25000012</v>
      </c>
    </row>
    <row r="106" spans="1:6" ht="18.75" x14ac:dyDescent="0.3">
      <c r="A106" s="39" t="s">
        <v>220</v>
      </c>
      <c r="B106" s="39" t="s">
        <v>221</v>
      </c>
      <c r="C106" s="40">
        <v>0</v>
      </c>
      <c r="D106" s="41"/>
      <c r="E106" s="41"/>
      <c r="F106" s="40">
        <f t="shared" si="3"/>
        <v>0</v>
      </c>
    </row>
    <row r="107" spans="1:6" ht="18.75" x14ac:dyDescent="0.3">
      <c r="A107" s="39" t="s">
        <v>222</v>
      </c>
      <c r="B107" s="39" t="s">
        <v>223</v>
      </c>
      <c r="C107" s="40">
        <v>0</v>
      </c>
      <c r="D107" s="41"/>
      <c r="E107" s="41"/>
      <c r="F107" s="40">
        <f t="shared" si="3"/>
        <v>0</v>
      </c>
    </row>
    <row r="108" spans="1:6" ht="18.75" x14ac:dyDescent="0.3">
      <c r="A108" s="39" t="s">
        <v>224</v>
      </c>
      <c r="B108" s="39" t="s">
        <v>225</v>
      </c>
      <c r="C108" s="40">
        <v>612087.48</v>
      </c>
      <c r="D108" s="41"/>
      <c r="E108" s="41"/>
      <c r="F108" s="40">
        <f t="shared" si="3"/>
        <v>612087.48</v>
      </c>
    </row>
    <row r="109" spans="1:6" ht="18.75" x14ac:dyDescent="0.3">
      <c r="A109" s="39" t="s">
        <v>226</v>
      </c>
      <c r="B109" s="39" t="s">
        <v>227</v>
      </c>
      <c r="C109" s="40">
        <v>0</v>
      </c>
      <c r="D109" s="41"/>
      <c r="E109" s="41"/>
      <c r="F109" s="40">
        <f t="shared" si="3"/>
        <v>0</v>
      </c>
    </row>
    <row r="110" spans="1:6" ht="18.75" x14ac:dyDescent="0.3">
      <c r="A110" s="39" t="s">
        <v>228</v>
      </c>
      <c r="B110" s="39" t="s">
        <v>229</v>
      </c>
      <c r="C110" s="40">
        <v>1059.76</v>
      </c>
      <c r="D110" s="41"/>
      <c r="E110" s="41"/>
      <c r="F110" s="40">
        <f t="shared" si="3"/>
        <v>1059.76</v>
      </c>
    </row>
    <row r="111" spans="1:6" ht="18.75" x14ac:dyDescent="0.3">
      <c r="A111" s="39" t="s">
        <v>230</v>
      </c>
      <c r="B111" s="39" t="s">
        <v>231</v>
      </c>
      <c r="C111" s="40">
        <v>0</v>
      </c>
      <c r="D111" s="41"/>
      <c r="E111" s="41"/>
      <c r="F111" s="40">
        <f t="shared" si="3"/>
        <v>0</v>
      </c>
    </row>
    <row r="112" spans="1:6" ht="18.75" x14ac:dyDescent="0.3">
      <c r="A112" s="39" t="s">
        <v>232</v>
      </c>
      <c r="B112" s="39" t="s">
        <v>233</v>
      </c>
      <c r="C112" s="40">
        <v>0</v>
      </c>
      <c r="D112" s="41"/>
      <c r="E112" s="41"/>
      <c r="F112" s="40">
        <f t="shared" si="3"/>
        <v>0</v>
      </c>
    </row>
    <row r="113" spans="1:6" ht="18.75" x14ac:dyDescent="0.3">
      <c r="A113" s="39" t="s">
        <v>234</v>
      </c>
      <c r="B113" s="39" t="s">
        <v>235</v>
      </c>
      <c r="C113" s="40">
        <v>1232760.3</v>
      </c>
      <c r="D113" s="41"/>
      <c r="E113" s="41"/>
      <c r="F113" s="40">
        <f t="shared" si="3"/>
        <v>1232760.3</v>
      </c>
    </row>
    <row r="114" spans="1:6" ht="18.75" x14ac:dyDescent="0.3">
      <c r="A114" s="39" t="s">
        <v>236</v>
      </c>
      <c r="B114" s="39" t="s">
        <v>237</v>
      </c>
      <c r="C114" s="40">
        <v>57750</v>
      </c>
      <c r="D114" s="41"/>
      <c r="E114" s="41"/>
      <c r="F114" s="40">
        <f t="shared" si="3"/>
        <v>57750</v>
      </c>
    </row>
    <row r="115" spans="1:6" ht="18.75" x14ac:dyDescent="0.3">
      <c r="A115" s="39" t="s">
        <v>238</v>
      </c>
      <c r="B115" s="39" t="s">
        <v>239</v>
      </c>
      <c r="C115" s="40">
        <v>978642.02</v>
      </c>
      <c r="D115" s="41"/>
      <c r="E115" s="41"/>
      <c r="F115" s="40">
        <f t="shared" si="3"/>
        <v>978642.02</v>
      </c>
    </row>
    <row r="116" spans="1:6" ht="18.75" x14ac:dyDescent="0.3">
      <c r="A116" s="39" t="s">
        <v>240</v>
      </c>
      <c r="B116" s="39" t="s">
        <v>241</v>
      </c>
      <c r="C116" s="40">
        <v>205911.83999999997</v>
      </c>
      <c r="D116" s="41">
        <v>1183253.92</v>
      </c>
      <c r="E116" s="41"/>
      <c r="F116" s="40">
        <f t="shared" si="3"/>
        <v>-977342.08</v>
      </c>
    </row>
    <row r="117" spans="1:6" ht="18.75" x14ac:dyDescent="0.3">
      <c r="A117" s="39" t="s">
        <v>242</v>
      </c>
      <c r="B117" s="39" t="s">
        <v>243</v>
      </c>
      <c r="C117" s="40">
        <v>0</v>
      </c>
      <c r="D117" s="41"/>
      <c r="E117" s="41"/>
      <c r="F117" s="40">
        <f t="shared" si="3"/>
        <v>0</v>
      </c>
    </row>
    <row r="118" spans="1:6" ht="18.75" x14ac:dyDescent="0.3">
      <c r="A118" s="39" t="s">
        <v>244</v>
      </c>
      <c r="B118" s="39" t="s">
        <v>245</v>
      </c>
      <c r="C118" s="40">
        <v>47894.48000000001</v>
      </c>
      <c r="D118" s="41"/>
      <c r="E118" s="41"/>
      <c r="F118" s="40">
        <f t="shared" si="3"/>
        <v>47894.48000000001</v>
      </c>
    </row>
    <row r="119" spans="1:6" ht="18.75" x14ac:dyDescent="0.3">
      <c r="A119" s="39" t="s">
        <v>246</v>
      </c>
      <c r="B119" s="39" t="s">
        <v>247</v>
      </c>
      <c r="C119" s="40">
        <v>0</v>
      </c>
      <c r="D119" s="41"/>
      <c r="E119" s="41"/>
      <c r="F119" s="40">
        <f t="shared" si="3"/>
        <v>0</v>
      </c>
    </row>
    <row r="120" spans="1:6" ht="18.75" x14ac:dyDescent="0.3">
      <c r="A120" s="39" t="s">
        <v>248</v>
      </c>
      <c r="B120" s="39" t="s">
        <v>249</v>
      </c>
      <c r="C120" s="40">
        <v>63720</v>
      </c>
      <c r="D120" s="41"/>
      <c r="E120" s="41"/>
      <c r="F120" s="40">
        <f t="shared" si="3"/>
        <v>63720</v>
      </c>
    </row>
    <row r="121" spans="1:6" ht="18.75" x14ac:dyDescent="0.3">
      <c r="A121" s="39" t="s">
        <v>250</v>
      </c>
      <c r="B121" s="39" t="s">
        <v>251</v>
      </c>
      <c r="C121" s="40">
        <v>58374.700000000004</v>
      </c>
      <c r="D121" s="41"/>
      <c r="E121" s="41"/>
      <c r="F121" s="40">
        <f t="shared" si="3"/>
        <v>58374.700000000004</v>
      </c>
    </row>
    <row r="122" spans="1:6" ht="18.75" x14ac:dyDescent="0.3">
      <c r="A122" s="39"/>
      <c r="B122" s="39"/>
      <c r="C122" s="40"/>
      <c r="D122" s="41"/>
      <c r="E122" s="41"/>
      <c r="F122" s="40"/>
    </row>
    <row r="123" spans="1:6" ht="18.75" x14ac:dyDescent="0.3">
      <c r="A123" s="35" t="s">
        <v>40</v>
      </c>
      <c r="B123" s="35" t="s">
        <v>41</v>
      </c>
      <c r="C123" s="36" t="s">
        <v>1257</v>
      </c>
      <c r="D123" s="37" t="s">
        <v>42</v>
      </c>
      <c r="E123" s="37" t="s">
        <v>43</v>
      </c>
      <c r="F123" s="36" t="s">
        <v>1258</v>
      </c>
    </row>
    <row r="124" spans="1:6" ht="18.75" x14ac:dyDescent="0.3">
      <c r="A124" s="39" t="s">
        <v>252</v>
      </c>
      <c r="B124" s="39" t="s">
        <v>253</v>
      </c>
      <c r="C124" s="40">
        <v>392344.87999999407</v>
      </c>
      <c r="D124" s="41">
        <v>251098.78</v>
      </c>
      <c r="E124" s="41">
        <v>175520.65</v>
      </c>
      <c r="F124" s="40">
        <f t="shared" si="3"/>
        <v>316766.74999999406</v>
      </c>
    </row>
    <row r="125" spans="1:6" ht="18.75" x14ac:dyDescent="0.3">
      <c r="A125" s="39" t="s">
        <v>254</v>
      </c>
      <c r="B125" s="39" t="s">
        <v>255</v>
      </c>
      <c r="C125" s="40">
        <v>0</v>
      </c>
      <c r="D125" s="41"/>
      <c r="E125" s="41"/>
      <c r="F125" s="40">
        <f t="shared" si="3"/>
        <v>0</v>
      </c>
    </row>
    <row r="126" spans="1:6" ht="18.75" x14ac:dyDescent="0.3">
      <c r="A126" s="39" t="s">
        <v>256</v>
      </c>
      <c r="B126" s="39" t="s">
        <v>257</v>
      </c>
      <c r="C126" s="40">
        <v>7894.5</v>
      </c>
      <c r="D126" s="41"/>
      <c r="E126" s="41"/>
      <c r="F126" s="40">
        <f t="shared" si="3"/>
        <v>7894.5</v>
      </c>
    </row>
    <row r="127" spans="1:6" ht="18.75" x14ac:dyDescent="0.3">
      <c r="A127" s="39" t="s">
        <v>258</v>
      </c>
      <c r="B127" s="39" t="s">
        <v>259</v>
      </c>
      <c r="C127" s="40">
        <v>120999.78</v>
      </c>
      <c r="D127" s="41"/>
      <c r="E127" s="41"/>
      <c r="F127" s="40">
        <f t="shared" si="3"/>
        <v>120999.78</v>
      </c>
    </row>
    <row r="128" spans="1:6" ht="18.75" x14ac:dyDescent="0.3">
      <c r="A128" s="39" t="s">
        <v>260</v>
      </c>
      <c r="B128" s="39" t="s">
        <v>261</v>
      </c>
      <c r="C128" s="40">
        <v>1541978.02</v>
      </c>
      <c r="D128" s="41"/>
      <c r="E128" s="41"/>
      <c r="F128" s="40">
        <f t="shared" si="3"/>
        <v>1541978.02</v>
      </c>
    </row>
    <row r="129" spans="1:6" ht="18.75" x14ac:dyDescent="0.3">
      <c r="A129" s="39" t="s">
        <v>262</v>
      </c>
      <c r="B129" s="39" t="s">
        <v>263</v>
      </c>
      <c r="C129" s="40">
        <v>1335.4</v>
      </c>
      <c r="D129" s="41"/>
      <c r="E129" s="41"/>
      <c r="F129" s="40">
        <f t="shared" si="3"/>
        <v>1335.4</v>
      </c>
    </row>
    <row r="130" spans="1:6" ht="18.75" x14ac:dyDescent="0.3">
      <c r="A130" s="39" t="s">
        <v>264</v>
      </c>
      <c r="B130" s="39" t="s">
        <v>265</v>
      </c>
      <c r="C130" s="40">
        <v>92871.020000000019</v>
      </c>
      <c r="D130" s="41"/>
      <c r="E130" s="41">
        <v>55307.73</v>
      </c>
      <c r="F130" s="40">
        <f t="shared" si="3"/>
        <v>148178.75000000003</v>
      </c>
    </row>
    <row r="131" spans="1:6" ht="18.75" x14ac:dyDescent="0.3">
      <c r="A131" s="39" t="s">
        <v>266</v>
      </c>
      <c r="B131" s="39" t="s">
        <v>267</v>
      </c>
      <c r="C131" s="40">
        <v>0</v>
      </c>
      <c r="D131" s="41"/>
      <c r="E131" s="41"/>
      <c r="F131" s="40">
        <f t="shared" si="3"/>
        <v>0</v>
      </c>
    </row>
    <row r="132" spans="1:6" ht="18.75" x14ac:dyDescent="0.3">
      <c r="A132" s="39" t="s">
        <v>268</v>
      </c>
      <c r="B132" s="39" t="s">
        <v>269</v>
      </c>
      <c r="C132" s="40">
        <v>4230225.32</v>
      </c>
      <c r="D132" s="41"/>
      <c r="E132" s="41"/>
      <c r="F132" s="40">
        <f t="shared" si="3"/>
        <v>4230225.32</v>
      </c>
    </row>
    <row r="133" spans="1:6" ht="18.75" x14ac:dyDescent="0.3">
      <c r="A133" s="39" t="s">
        <v>270</v>
      </c>
      <c r="B133" s="39" t="s">
        <v>271</v>
      </c>
      <c r="C133" s="40">
        <v>19038196.010000002</v>
      </c>
      <c r="D133" s="41"/>
      <c r="E133" s="41"/>
      <c r="F133" s="40">
        <f t="shared" si="3"/>
        <v>19038196.010000002</v>
      </c>
    </row>
    <row r="134" spans="1:6" ht="18.75" x14ac:dyDescent="0.3">
      <c r="A134" s="39" t="s">
        <v>246</v>
      </c>
      <c r="B134" s="39" t="s">
        <v>272</v>
      </c>
      <c r="C134" s="40">
        <v>0</v>
      </c>
      <c r="D134" s="41"/>
      <c r="E134" s="41"/>
      <c r="F134" s="40">
        <f t="shared" si="3"/>
        <v>0</v>
      </c>
    </row>
    <row r="135" spans="1:6" ht="18.75" x14ac:dyDescent="0.3">
      <c r="A135" s="39" t="s">
        <v>273</v>
      </c>
      <c r="B135" s="39" t="s">
        <v>274</v>
      </c>
      <c r="C135" s="40">
        <v>319206.53000000003</v>
      </c>
      <c r="D135" s="41"/>
      <c r="E135" s="41"/>
      <c r="F135" s="40">
        <f t="shared" si="3"/>
        <v>319206.53000000003</v>
      </c>
    </row>
    <row r="136" spans="1:6" ht="18.75" x14ac:dyDescent="0.3">
      <c r="A136" s="39" t="s">
        <v>275</v>
      </c>
      <c r="B136" s="39" t="s">
        <v>276</v>
      </c>
      <c r="C136" s="40">
        <v>261317.88</v>
      </c>
      <c r="D136" s="41"/>
      <c r="E136" s="41"/>
      <c r="F136" s="40">
        <f t="shared" ref="F136:F197" si="4">+C136-D136+E136</f>
        <v>261317.88</v>
      </c>
    </row>
    <row r="137" spans="1:6" ht="18.75" x14ac:dyDescent="0.3">
      <c r="A137" s="39" t="s">
        <v>277</v>
      </c>
      <c r="B137" s="39" t="s">
        <v>278</v>
      </c>
      <c r="C137" s="40">
        <v>69969.31</v>
      </c>
      <c r="D137" s="41"/>
      <c r="E137" s="41"/>
      <c r="F137" s="40">
        <f t="shared" si="4"/>
        <v>69969.31</v>
      </c>
    </row>
    <row r="138" spans="1:6" ht="18.75" x14ac:dyDescent="0.3">
      <c r="A138" s="39" t="s">
        <v>279</v>
      </c>
      <c r="B138" s="39" t="s">
        <v>280</v>
      </c>
      <c r="C138" s="40">
        <v>130824.41</v>
      </c>
      <c r="D138" s="41"/>
      <c r="E138" s="41"/>
      <c r="F138" s="40">
        <f t="shared" si="4"/>
        <v>130824.41</v>
      </c>
    </row>
    <row r="139" spans="1:6" ht="18.75" x14ac:dyDescent="0.3">
      <c r="A139" s="39" t="s">
        <v>281</v>
      </c>
      <c r="B139" s="39" t="s">
        <v>282</v>
      </c>
      <c r="C139" s="40">
        <v>218037.3</v>
      </c>
      <c r="D139" s="41"/>
      <c r="E139" s="41"/>
      <c r="F139" s="40">
        <f t="shared" si="4"/>
        <v>218037.3</v>
      </c>
    </row>
    <row r="140" spans="1:6" ht="18.75" x14ac:dyDescent="0.3">
      <c r="A140" s="39" t="s">
        <v>283</v>
      </c>
      <c r="B140" s="39" t="s">
        <v>284</v>
      </c>
      <c r="C140" s="40">
        <v>537322.66</v>
      </c>
      <c r="D140" s="41"/>
      <c r="E140" s="41"/>
      <c r="F140" s="40">
        <f t="shared" si="4"/>
        <v>537322.66</v>
      </c>
    </row>
    <row r="141" spans="1:6" ht="18.75" x14ac:dyDescent="0.3">
      <c r="A141" s="39" t="s">
        <v>285</v>
      </c>
      <c r="B141" s="39" t="s">
        <v>286</v>
      </c>
      <c r="C141" s="40">
        <v>139896.62</v>
      </c>
      <c r="D141" s="41"/>
      <c r="E141" s="41"/>
      <c r="F141" s="40">
        <f t="shared" si="4"/>
        <v>139896.62</v>
      </c>
    </row>
    <row r="142" spans="1:6" ht="18.75" x14ac:dyDescent="0.3">
      <c r="A142" s="39" t="s">
        <v>287</v>
      </c>
      <c r="B142" s="39" t="s">
        <v>288</v>
      </c>
      <c r="C142" s="40">
        <v>0</v>
      </c>
      <c r="D142" s="41"/>
      <c r="E142" s="41"/>
      <c r="F142" s="40">
        <f t="shared" si="4"/>
        <v>0</v>
      </c>
    </row>
    <row r="143" spans="1:6" ht="18.75" x14ac:dyDescent="0.3">
      <c r="A143" s="39" t="s">
        <v>289</v>
      </c>
      <c r="B143" s="39" t="s">
        <v>290</v>
      </c>
      <c r="C143" s="40">
        <v>495926.81</v>
      </c>
      <c r="D143" s="41"/>
      <c r="E143" s="41"/>
      <c r="F143" s="40">
        <f t="shared" si="4"/>
        <v>495926.81</v>
      </c>
    </row>
    <row r="144" spans="1:6" ht="18.75" x14ac:dyDescent="0.3">
      <c r="A144" s="39" t="s">
        <v>291</v>
      </c>
      <c r="B144" s="39" t="s">
        <v>292</v>
      </c>
      <c r="C144" s="40">
        <v>62320</v>
      </c>
      <c r="D144" s="41"/>
      <c r="E144" s="41"/>
      <c r="F144" s="40">
        <f t="shared" si="4"/>
        <v>62320</v>
      </c>
    </row>
    <row r="145" spans="1:6" ht="18.75" x14ac:dyDescent="0.3">
      <c r="A145" s="39" t="s">
        <v>293</v>
      </c>
      <c r="B145" s="39" t="s">
        <v>294</v>
      </c>
      <c r="C145" s="40">
        <v>75298</v>
      </c>
      <c r="D145" s="41"/>
      <c r="E145" s="41"/>
      <c r="F145" s="40">
        <f t="shared" si="4"/>
        <v>75298</v>
      </c>
    </row>
    <row r="146" spans="1:6" ht="18.75" x14ac:dyDescent="0.3">
      <c r="A146" s="39" t="s">
        <v>295</v>
      </c>
      <c r="B146" s="39" t="s">
        <v>296</v>
      </c>
      <c r="C146" s="40">
        <v>0</v>
      </c>
      <c r="D146" s="41"/>
      <c r="E146" s="41"/>
      <c r="F146" s="40">
        <f t="shared" si="4"/>
        <v>0</v>
      </c>
    </row>
    <row r="147" spans="1:6" ht="18.75" x14ac:dyDescent="0.3">
      <c r="A147" s="39" t="s">
        <v>297</v>
      </c>
      <c r="B147" s="39" t="s">
        <v>298</v>
      </c>
      <c r="C147" s="40">
        <v>98520</v>
      </c>
      <c r="D147" s="47">
        <v>144903</v>
      </c>
      <c r="E147" s="41">
        <v>144903</v>
      </c>
      <c r="F147" s="40">
        <f t="shared" si="4"/>
        <v>98520</v>
      </c>
    </row>
    <row r="148" spans="1:6" ht="18.75" x14ac:dyDescent="0.3">
      <c r="A148" s="39" t="s">
        <v>299</v>
      </c>
      <c r="B148" s="39" t="s">
        <v>300</v>
      </c>
      <c r="C148" s="40">
        <v>258302.89</v>
      </c>
      <c r="D148" s="41"/>
      <c r="E148" s="41"/>
      <c r="F148" s="40">
        <f t="shared" si="4"/>
        <v>258302.89</v>
      </c>
    </row>
    <row r="149" spans="1:6" ht="18.75" x14ac:dyDescent="0.3">
      <c r="A149" s="39" t="s">
        <v>301</v>
      </c>
      <c r="B149" s="39" t="s">
        <v>302</v>
      </c>
      <c r="C149" s="40">
        <v>0</v>
      </c>
      <c r="D149" s="41"/>
      <c r="E149" s="41"/>
      <c r="F149" s="40">
        <f t="shared" si="4"/>
        <v>0</v>
      </c>
    </row>
    <row r="150" spans="1:6" ht="18.75" x14ac:dyDescent="0.3">
      <c r="A150" s="39" t="s">
        <v>303</v>
      </c>
      <c r="B150" s="39" t="s">
        <v>304</v>
      </c>
      <c r="C150" s="40">
        <v>914918.93</v>
      </c>
      <c r="D150" s="41"/>
      <c r="E150" s="41"/>
      <c r="F150" s="40">
        <f t="shared" si="4"/>
        <v>914918.93</v>
      </c>
    </row>
    <row r="151" spans="1:6" ht="18.75" x14ac:dyDescent="0.3">
      <c r="A151" s="39" t="s">
        <v>305</v>
      </c>
      <c r="B151" s="39" t="s">
        <v>306</v>
      </c>
      <c r="C151" s="40">
        <v>1201421.8600000001</v>
      </c>
      <c r="D151" s="41"/>
      <c r="E151" s="41"/>
      <c r="F151" s="40">
        <f t="shared" si="4"/>
        <v>1201421.8600000001</v>
      </c>
    </row>
    <row r="152" spans="1:6" ht="18.75" x14ac:dyDescent="0.3">
      <c r="A152" s="39" t="s">
        <v>307</v>
      </c>
      <c r="B152" s="39" t="s">
        <v>308</v>
      </c>
      <c r="C152" s="40">
        <v>115735</v>
      </c>
      <c r="D152" s="41"/>
      <c r="E152" s="41"/>
      <c r="F152" s="40">
        <f t="shared" si="4"/>
        <v>115735</v>
      </c>
    </row>
    <row r="153" spans="1:6" ht="18.75" x14ac:dyDescent="0.3">
      <c r="A153" s="39" t="s">
        <v>309</v>
      </c>
      <c r="B153" s="39" t="s">
        <v>310</v>
      </c>
      <c r="C153" s="40">
        <v>57430.96</v>
      </c>
      <c r="D153" s="41"/>
      <c r="E153" s="41"/>
      <c r="F153" s="40">
        <f t="shared" si="4"/>
        <v>57430.96</v>
      </c>
    </row>
    <row r="154" spans="1:6" ht="18.75" x14ac:dyDescent="0.3">
      <c r="A154" s="39" t="s">
        <v>311</v>
      </c>
      <c r="B154" s="39" t="s">
        <v>312</v>
      </c>
      <c r="C154" s="40">
        <v>0</v>
      </c>
      <c r="D154" s="41"/>
      <c r="E154" s="41"/>
      <c r="F154" s="40">
        <f t="shared" si="4"/>
        <v>0</v>
      </c>
    </row>
    <row r="155" spans="1:6" ht="18.75" x14ac:dyDescent="0.3">
      <c r="A155" s="39" t="s">
        <v>313</v>
      </c>
      <c r="B155" s="39" t="s">
        <v>314</v>
      </c>
      <c r="C155" s="40">
        <v>0</v>
      </c>
      <c r="D155" s="41"/>
      <c r="E155" s="41"/>
      <c r="F155" s="40">
        <f t="shared" si="4"/>
        <v>0</v>
      </c>
    </row>
    <row r="156" spans="1:6" ht="18.75" x14ac:dyDescent="0.3">
      <c r="A156" s="39" t="s">
        <v>315</v>
      </c>
      <c r="B156" s="39" t="s">
        <v>316</v>
      </c>
      <c r="C156" s="40">
        <v>8737062.5600000005</v>
      </c>
      <c r="D156" s="41"/>
      <c r="E156" s="41"/>
      <c r="F156" s="40">
        <f t="shared" si="4"/>
        <v>8737062.5600000005</v>
      </c>
    </row>
    <row r="157" spans="1:6" ht="18.75" x14ac:dyDescent="0.3">
      <c r="A157" s="39" t="s">
        <v>317</v>
      </c>
      <c r="B157" s="39" t="s">
        <v>318</v>
      </c>
      <c r="C157" s="40">
        <v>94691.22</v>
      </c>
      <c r="D157" s="41"/>
      <c r="E157" s="41"/>
      <c r="F157" s="40">
        <f t="shared" si="4"/>
        <v>94691.22</v>
      </c>
    </row>
    <row r="158" spans="1:6" ht="18.75" x14ac:dyDescent="0.3">
      <c r="A158" s="39" t="s">
        <v>319</v>
      </c>
      <c r="B158" s="39" t="s">
        <v>320</v>
      </c>
      <c r="C158" s="40">
        <v>0</v>
      </c>
      <c r="D158" s="41"/>
      <c r="E158" s="41"/>
      <c r="F158" s="40">
        <f t="shared" si="4"/>
        <v>0</v>
      </c>
    </row>
    <row r="159" spans="1:6" ht="18.75" x14ac:dyDescent="0.3">
      <c r="A159" s="39" t="s">
        <v>321</v>
      </c>
      <c r="B159" s="39" t="s">
        <v>322</v>
      </c>
      <c r="C159" s="40">
        <v>254855.67</v>
      </c>
      <c r="D159" s="41"/>
      <c r="E159" s="41"/>
      <c r="F159" s="40">
        <f t="shared" si="4"/>
        <v>254855.67</v>
      </c>
    </row>
    <row r="160" spans="1:6" ht="18.75" x14ac:dyDescent="0.3">
      <c r="A160" s="39" t="s">
        <v>323</v>
      </c>
      <c r="B160" s="39" t="s">
        <v>324</v>
      </c>
      <c r="C160" s="40">
        <v>14387186.93</v>
      </c>
      <c r="D160" s="41"/>
      <c r="E160" s="41"/>
      <c r="F160" s="40">
        <f t="shared" si="4"/>
        <v>14387186.93</v>
      </c>
    </row>
    <row r="161" spans="1:6" ht="18.75" x14ac:dyDescent="0.3">
      <c r="A161" s="39" t="s">
        <v>325</v>
      </c>
      <c r="B161" s="39" t="s">
        <v>326</v>
      </c>
      <c r="C161" s="40">
        <v>1141852</v>
      </c>
      <c r="D161" s="41"/>
      <c r="E161" s="41"/>
      <c r="F161" s="40">
        <f t="shared" si="4"/>
        <v>1141852</v>
      </c>
    </row>
    <row r="162" spans="1:6" ht="18.75" x14ac:dyDescent="0.3">
      <c r="A162" s="39" t="s">
        <v>327</v>
      </c>
      <c r="B162" s="39" t="s">
        <v>328</v>
      </c>
      <c r="C162" s="40">
        <v>982941.14</v>
      </c>
      <c r="D162" s="41"/>
      <c r="E162" s="41"/>
      <c r="F162" s="40">
        <f t="shared" si="4"/>
        <v>982941.14</v>
      </c>
    </row>
    <row r="163" spans="1:6" ht="18.75" x14ac:dyDescent="0.3">
      <c r="A163" s="39" t="s">
        <v>329</v>
      </c>
      <c r="B163" s="39" t="s">
        <v>330</v>
      </c>
      <c r="C163" s="40">
        <v>33848.959999999999</v>
      </c>
      <c r="D163" s="41"/>
      <c r="E163" s="41"/>
      <c r="F163" s="40">
        <f t="shared" si="4"/>
        <v>33848.959999999999</v>
      </c>
    </row>
    <row r="164" spans="1:6" ht="18.75" x14ac:dyDescent="0.3">
      <c r="A164" s="39"/>
      <c r="B164" s="39"/>
      <c r="C164" s="40"/>
      <c r="D164" s="41"/>
      <c r="E164" s="41"/>
      <c r="F164" s="40">
        <f>+C164-D164+E164</f>
        <v>0</v>
      </c>
    </row>
    <row r="165" spans="1:6" ht="18.75" x14ac:dyDescent="0.3">
      <c r="A165" s="35" t="s">
        <v>40</v>
      </c>
      <c r="B165" s="35" t="s">
        <v>41</v>
      </c>
      <c r="C165" s="36" t="s">
        <v>1257</v>
      </c>
      <c r="D165" s="37" t="s">
        <v>42</v>
      </c>
      <c r="E165" s="37" t="s">
        <v>43</v>
      </c>
      <c r="F165" s="36" t="s">
        <v>1258</v>
      </c>
    </row>
    <row r="166" spans="1:6" ht="18.75" x14ac:dyDescent="0.3">
      <c r="A166" s="39" t="s">
        <v>331</v>
      </c>
      <c r="B166" s="39" t="s">
        <v>332</v>
      </c>
      <c r="C166" s="40">
        <v>0</v>
      </c>
      <c r="D166" s="41"/>
      <c r="E166" s="41"/>
      <c r="F166" s="40">
        <f t="shared" si="4"/>
        <v>0</v>
      </c>
    </row>
    <row r="167" spans="1:6" ht="18.75" x14ac:dyDescent="0.3">
      <c r="A167" s="39" t="s">
        <v>333</v>
      </c>
      <c r="B167" s="39" t="s">
        <v>334</v>
      </c>
      <c r="C167" s="40">
        <v>0</v>
      </c>
      <c r="D167" s="41"/>
      <c r="E167" s="41"/>
      <c r="F167" s="40">
        <f t="shared" si="4"/>
        <v>0</v>
      </c>
    </row>
    <row r="168" spans="1:6" ht="18.75" x14ac:dyDescent="0.3">
      <c r="A168" s="39" t="s">
        <v>335</v>
      </c>
      <c r="B168" s="39" t="s">
        <v>336</v>
      </c>
      <c r="C168" s="40">
        <v>2346671.6</v>
      </c>
      <c r="D168" s="41"/>
      <c r="E168" s="41"/>
      <c r="F168" s="40">
        <f t="shared" si="4"/>
        <v>2346671.6</v>
      </c>
    </row>
    <row r="169" spans="1:6" ht="18.75" x14ac:dyDescent="0.3">
      <c r="A169" s="39" t="s">
        <v>337</v>
      </c>
      <c r="B169" s="39" t="s">
        <v>338</v>
      </c>
      <c r="C169" s="40">
        <v>16388.89</v>
      </c>
      <c r="D169" s="41"/>
      <c r="E169" s="41"/>
      <c r="F169" s="40">
        <f t="shared" si="4"/>
        <v>16388.89</v>
      </c>
    </row>
    <row r="170" spans="1:6" ht="18.75" x14ac:dyDescent="0.3">
      <c r="A170" s="39" t="s">
        <v>339</v>
      </c>
      <c r="B170" s="39" t="s">
        <v>340</v>
      </c>
      <c r="C170" s="40">
        <v>930150.86</v>
      </c>
      <c r="D170" s="41"/>
      <c r="E170" s="41"/>
      <c r="F170" s="40">
        <f t="shared" si="4"/>
        <v>930150.86</v>
      </c>
    </row>
    <row r="171" spans="1:6" ht="18.75" x14ac:dyDescent="0.3">
      <c r="A171" s="39" t="s">
        <v>341</v>
      </c>
      <c r="B171" s="39" t="s">
        <v>342</v>
      </c>
      <c r="C171" s="40">
        <v>61250</v>
      </c>
      <c r="D171" s="41"/>
      <c r="E171" s="41"/>
      <c r="F171" s="40">
        <f t="shared" si="4"/>
        <v>61250</v>
      </c>
    </row>
    <row r="172" spans="1:6" ht="18.75" x14ac:dyDescent="0.3">
      <c r="A172" s="39" t="s">
        <v>343</v>
      </c>
      <c r="B172" s="39" t="s">
        <v>344</v>
      </c>
      <c r="C172" s="40">
        <v>285104</v>
      </c>
      <c r="D172" s="41"/>
      <c r="E172" s="41"/>
      <c r="F172" s="40">
        <f t="shared" si="4"/>
        <v>285104</v>
      </c>
    </row>
    <row r="173" spans="1:6" ht="18.75" x14ac:dyDescent="0.3">
      <c r="A173" s="39" t="s">
        <v>345</v>
      </c>
      <c r="B173" s="39" t="s">
        <v>346</v>
      </c>
      <c r="C173" s="40">
        <v>0</v>
      </c>
      <c r="D173" s="41"/>
      <c r="E173" s="41"/>
      <c r="F173" s="40">
        <f t="shared" si="4"/>
        <v>0</v>
      </c>
    </row>
    <row r="174" spans="1:6" ht="18.75" x14ac:dyDescent="0.3">
      <c r="A174" s="39" t="s">
        <v>347</v>
      </c>
      <c r="B174" s="39" t="s">
        <v>348</v>
      </c>
      <c r="C174" s="40">
        <v>5714224.5499999998</v>
      </c>
      <c r="D174" s="41"/>
      <c r="E174" s="41"/>
      <c r="F174" s="40">
        <f t="shared" si="4"/>
        <v>5714224.5499999998</v>
      </c>
    </row>
    <row r="175" spans="1:6" ht="18.75" x14ac:dyDescent="0.3">
      <c r="A175" s="39" t="s">
        <v>349</v>
      </c>
      <c r="B175" s="39" t="s">
        <v>350</v>
      </c>
      <c r="C175" s="40">
        <v>1076765.92</v>
      </c>
      <c r="D175" s="41"/>
      <c r="E175" s="41"/>
      <c r="F175" s="40">
        <f t="shared" si="4"/>
        <v>1076765.92</v>
      </c>
    </row>
    <row r="176" spans="1:6" ht="18.75" x14ac:dyDescent="0.3">
      <c r="A176" s="39" t="s">
        <v>351</v>
      </c>
      <c r="B176" s="39" t="s">
        <v>352</v>
      </c>
      <c r="C176" s="40">
        <v>724000</v>
      </c>
      <c r="D176" s="41"/>
      <c r="E176" s="41">
        <v>980000</v>
      </c>
      <c r="F176" s="40">
        <f t="shared" si="4"/>
        <v>1704000</v>
      </c>
    </row>
    <row r="177" spans="1:6" ht="18.75" x14ac:dyDescent="0.3">
      <c r="A177" s="39" t="s">
        <v>353</v>
      </c>
      <c r="B177" s="39" t="s">
        <v>354</v>
      </c>
      <c r="C177" s="40">
        <v>570238.56999999995</v>
      </c>
      <c r="D177" s="41"/>
      <c r="E177" s="41"/>
      <c r="F177" s="40">
        <f t="shared" si="4"/>
        <v>570238.56999999995</v>
      </c>
    </row>
    <row r="178" spans="1:6" ht="18.75" x14ac:dyDescent="0.3">
      <c r="A178" s="39" t="s">
        <v>355</v>
      </c>
      <c r="B178" s="39" t="s">
        <v>356</v>
      </c>
      <c r="C178" s="40">
        <v>6245962.4900000002</v>
      </c>
      <c r="D178" s="41"/>
      <c r="E178" s="41"/>
      <c r="F178" s="40">
        <f t="shared" si="4"/>
        <v>6245962.4900000002</v>
      </c>
    </row>
    <row r="179" spans="1:6" ht="18.75" x14ac:dyDescent="0.3">
      <c r="A179" s="39" t="s">
        <v>357</v>
      </c>
      <c r="B179" s="39" t="s">
        <v>358</v>
      </c>
      <c r="C179" s="40">
        <v>552068.58000000007</v>
      </c>
      <c r="D179" s="41"/>
      <c r="E179" s="41"/>
      <c r="F179" s="40">
        <f t="shared" si="4"/>
        <v>552068.58000000007</v>
      </c>
    </row>
    <row r="180" spans="1:6" ht="18.75" x14ac:dyDescent="0.3">
      <c r="A180" s="39" t="s">
        <v>359</v>
      </c>
      <c r="B180" s="39" t="s">
        <v>360</v>
      </c>
      <c r="C180" s="40">
        <v>296180</v>
      </c>
      <c r="D180" s="41"/>
      <c r="E180" s="41"/>
      <c r="F180" s="40">
        <f t="shared" si="4"/>
        <v>296180</v>
      </c>
    </row>
    <row r="181" spans="1:6" ht="18.75" x14ac:dyDescent="0.3">
      <c r="A181" s="39" t="s">
        <v>361</v>
      </c>
      <c r="B181" s="39" t="s">
        <v>362</v>
      </c>
      <c r="C181" s="40">
        <v>10760725.32</v>
      </c>
      <c r="D181" s="41"/>
      <c r="E181" s="41"/>
      <c r="F181" s="40">
        <f t="shared" si="4"/>
        <v>10760725.32</v>
      </c>
    </row>
    <row r="182" spans="1:6" ht="18.75" x14ac:dyDescent="0.3">
      <c r="A182" s="39" t="s">
        <v>363</v>
      </c>
      <c r="B182" s="39" t="s">
        <v>364</v>
      </c>
      <c r="C182" s="40">
        <v>7013167.9299999997</v>
      </c>
      <c r="D182" s="41"/>
      <c r="E182" s="41"/>
      <c r="F182" s="40">
        <f t="shared" si="4"/>
        <v>7013167.9299999997</v>
      </c>
    </row>
    <row r="183" spans="1:6" ht="18.75" x14ac:dyDescent="0.3">
      <c r="A183" s="39" t="s">
        <v>365</v>
      </c>
      <c r="B183" s="39" t="s">
        <v>366</v>
      </c>
      <c r="C183" s="40">
        <v>14021814.779999999</v>
      </c>
      <c r="D183" s="41"/>
      <c r="E183" s="41"/>
      <c r="F183" s="40">
        <f t="shared" si="4"/>
        <v>14021814.779999999</v>
      </c>
    </row>
    <row r="184" spans="1:6" ht="18.75" x14ac:dyDescent="0.3">
      <c r="A184" s="39" t="s">
        <v>367</v>
      </c>
      <c r="B184" s="39" t="s">
        <v>368</v>
      </c>
      <c r="C184" s="40">
        <v>6817120.3799999999</v>
      </c>
      <c r="D184" s="41"/>
      <c r="E184" s="41"/>
      <c r="F184" s="40">
        <f t="shared" si="4"/>
        <v>6817120.3799999999</v>
      </c>
    </row>
    <row r="185" spans="1:6" ht="18.75" x14ac:dyDescent="0.3">
      <c r="A185" s="39" t="s">
        <v>369</v>
      </c>
      <c r="B185" s="39" t="s">
        <v>370</v>
      </c>
      <c r="C185" s="40">
        <v>0</v>
      </c>
      <c r="D185" s="41"/>
      <c r="E185" s="41"/>
      <c r="F185" s="40">
        <f t="shared" si="4"/>
        <v>0</v>
      </c>
    </row>
    <row r="186" spans="1:6" ht="18.75" x14ac:dyDescent="0.3">
      <c r="A186" s="39" t="s">
        <v>371</v>
      </c>
      <c r="B186" s="39" t="s">
        <v>372</v>
      </c>
      <c r="C186" s="40">
        <v>1841314.44</v>
      </c>
      <c r="D186" s="41"/>
      <c r="E186" s="41"/>
      <c r="F186" s="40">
        <f t="shared" si="4"/>
        <v>1841314.44</v>
      </c>
    </row>
    <row r="187" spans="1:6" ht="18.75" x14ac:dyDescent="0.3">
      <c r="A187" s="39" t="s">
        <v>373</v>
      </c>
      <c r="B187" s="39" t="s">
        <v>374</v>
      </c>
      <c r="C187" s="40">
        <v>65624</v>
      </c>
      <c r="D187" s="41"/>
      <c r="E187" s="41"/>
      <c r="F187" s="40">
        <f t="shared" si="4"/>
        <v>65624</v>
      </c>
    </row>
    <row r="188" spans="1:6" ht="18.75" x14ac:dyDescent="0.3">
      <c r="A188" s="39" t="s">
        <v>375</v>
      </c>
      <c r="B188" s="39" t="s">
        <v>376</v>
      </c>
      <c r="C188" s="40">
        <v>0</v>
      </c>
      <c r="D188" s="41"/>
      <c r="E188" s="41"/>
      <c r="F188" s="40">
        <f t="shared" si="4"/>
        <v>0</v>
      </c>
    </row>
    <row r="189" spans="1:6" ht="18.75" x14ac:dyDescent="0.3">
      <c r="A189" s="39" t="s">
        <v>377</v>
      </c>
      <c r="B189" s="39" t="s">
        <v>378</v>
      </c>
      <c r="C189" s="40">
        <v>2324141.64</v>
      </c>
      <c r="D189" s="41"/>
      <c r="E189" s="41"/>
      <c r="F189" s="40">
        <f t="shared" si="4"/>
        <v>2324141.64</v>
      </c>
    </row>
    <row r="190" spans="1:6" ht="18.75" x14ac:dyDescent="0.3">
      <c r="A190" s="39" t="s">
        <v>379</v>
      </c>
      <c r="B190" s="39" t="s">
        <v>380</v>
      </c>
      <c r="C190" s="40">
        <v>7264207.4400000004</v>
      </c>
      <c r="D190" s="41"/>
      <c r="E190" s="41"/>
      <c r="F190" s="40">
        <f t="shared" si="4"/>
        <v>7264207.4400000004</v>
      </c>
    </row>
    <row r="191" spans="1:6" ht="18.75" x14ac:dyDescent="0.3">
      <c r="A191" s="39" t="s">
        <v>381</v>
      </c>
      <c r="B191" s="39" t="s">
        <v>382</v>
      </c>
      <c r="C191" s="40">
        <v>1151967.1200000001</v>
      </c>
      <c r="D191" s="41"/>
      <c r="E191" s="41"/>
      <c r="F191" s="40">
        <f t="shared" si="4"/>
        <v>1151967.1200000001</v>
      </c>
    </row>
    <row r="192" spans="1:6" ht="18.75" x14ac:dyDescent="0.3">
      <c r="A192" s="39" t="s">
        <v>383</v>
      </c>
      <c r="B192" s="39" t="s">
        <v>384</v>
      </c>
      <c r="C192" s="40">
        <v>2626800.9</v>
      </c>
      <c r="D192" s="41"/>
      <c r="E192" s="41"/>
      <c r="F192" s="40">
        <f t="shared" si="4"/>
        <v>2626800.9</v>
      </c>
    </row>
    <row r="193" spans="1:6" ht="18.75" x14ac:dyDescent="0.3">
      <c r="A193" s="39" t="s">
        <v>385</v>
      </c>
      <c r="B193" s="39" t="s">
        <v>386</v>
      </c>
      <c r="C193" s="40">
        <v>2525355.4</v>
      </c>
      <c r="D193" s="41"/>
      <c r="E193" s="41"/>
      <c r="F193" s="40">
        <f t="shared" si="4"/>
        <v>2525355.4</v>
      </c>
    </row>
    <row r="194" spans="1:6" ht="18.75" x14ac:dyDescent="0.3">
      <c r="A194" s="39" t="s">
        <v>387</v>
      </c>
      <c r="B194" s="39" t="s">
        <v>388</v>
      </c>
      <c r="C194" s="40">
        <v>0</v>
      </c>
      <c r="D194" s="41"/>
      <c r="E194" s="41"/>
      <c r="F194" s="40">
        <f t="shared" si="4"/>
        <v>0</v>
      </c>
    </row>
    <row r="195" spans="1:6" ht="18.75" x14ac:dyDescent="0.3">
      <c r="A195" s="39" t="s">
        <v>389</v>
      </c>
      <c r="B195" s="39" t="s">
        <v>390</v>
      </c>
      <c r="C195" s="40">
        <v>4647938.95</v>
      </c>
      <c r="D195" s="41"/>
      <c r="E195" s="41"/>
      <c r="F195" s="40">
        <f t="shared" si="4"/>
        <v>4647938.95</v>
      </c>
    </row>
    <row r="196" spans="1:6" ht="18.75" x14ac:dyDescent="0.3">
      <c r="A196" s="39" t="s">
        <v>391</v>
      </c>
      <c r="B196" s="39" t="s">
        <v>392</v>
      </c>
      <c r="C196" s="40">
        <v>0</v>
      </c>
      <c r="D196" s="41"/>
      <c r="E196" s="41"/>
      <c r="F196" s="40">
        <f t="shared" si="4"/>
        <v>0</v>
      </c>
    </row>
    <row r="197" spans="1:6" ht="18.75" x14ac:dyDescent="0.3">
      <c r="A197" s="39" t="s">
        <v>393</v>
      </c>
      <c r="B197" s="39" t="s">
        <v>394</v>
      </c>
      <c r="C197" s="40">
        <v>5504289.3300000001</v>
      </c>
      <c r="D197" s="41"/>
      <c r="E197" s="41">
        <v>8661605.5199999996</v>
      </c>
      <c r="F197" s="40">
        <f t="shared" si="4"/>
        <v>14165894.85</v>
      </c>
    </row>
    <row r="198" spans="1:6" ht="18.75" x14ac:dyDescent="0.3">
      <c r="A198" s="39" t="s">
        <v>395</v>
      </c>
      <c r="B198" s="39" t="s">
        <v>396</v>
      </c>
      <c r="C198" s="40">
        <v>1408035</v>
      </c>
      <c r="D198" s="41"/>
      <c r="E198" s="41"/>
      <c r="F198" s="40">
        <f t="shared" ref="F198:F262" si="5">+C198-D198+E198</f>
        <v>1408035</v>
      </c>
    </row>
    <row r="199" spans="1:6" ht="18.75" x14ac:dyDescent="0.3">
      <c r="A199" s="39" t="s">
        <v>397</v>
      </c>
      <c r="B199" s="39" t="s">
        <v>398</v>
      </c>
      <c r="C199" s="40">
        <v>0</v>
      </c>
      <c r="D199" s="41"/>
      <c r="E199" s="41"/>
      <c r="F199" s="40">
        <f t="shared" si="5"/>
        <v>0</v>
      </c>
    </row>
    <row r="200" spans="1:6" ht="18.75" x14ac:dyDescent="0.3">
      <c r="A200" s="39" t="s">
        <v>399</v>
      </c>
      <c r="B200" s="39" t="s">
        <v>400</v>
      </c>
      <c r="C200" s="40">
        <v>2478860.0699999998</v>
      </c>
      <c r="D200" s="41"/>
      <c r="E200" s="41"/>
      <c r="F200" s="40">
        <f t="shared" si="5"/>
        <v>2478860.0699999998</v>
      </c>
    </row>
    <row r="201" spans="1:6" ht="18.75" x14ac:dyDescent="0.3">
      <c r="A201" s="39" t="s">
        <v>401</v>
      </c>
      <c r="B201" s="39" t="s">
        <v>402</v>
      </c>
      <c r="C201" s="40">
        <v>0</v>
      </c>
      <c r="D201" s="41"/>
      <c r="E201" s="41"/>
      <c r="F201" s="40">
        <f t="shared" si="5"/>
        <v>0</v>
      </c>
    </row>
    <row r="202" spans="1:6" ht="18.75" x14ac:dyDescent="0.3">
      <c r="A202" s="39" t="s">
        <v>403</v>
      </c>
      <c r="B202" s="39" t="s">
        <v>404</v>
      </c>
      <c r="C202" s="40">
        <v>0</v>
      </c>
      <c r="D202" s="41"/>
      <c r="E202" s="41"/>
      <c r="F202" s="40">
        <f t="shared" si="5"/>
        <v>0</v>
      </c>
    </row>
    <row r="203" spans="1:6" ht="18.75" x14ac:dyDescent="0.3">
      <c r="A203" s="39" t="s">
        <v>405</v>
      </c>
      <c r="B203" s="39" t="s">
        <v>406</v>
      </c>
      <c r="C203" s="40">
        <v>1502605.21</v>
      </c>
      <c r="D203" s="41"/>
      <c r="E203" s="41"/>
      <c r="F203" s="40">
        <f t="shared" si="5"/>
        <v>1502605.21</v>
      </c>
    </row>
    <row r="204" spans="1:6" ht="18.75" x14ac:dyDescent="0.3">
      <c r="A204" s="39" t="s">
        <v>407</v>
      </c>
      <c r="B204" s="39" t="s">
        <v>408</v>
      </c>
      <c r="C204" s="40">
        <v>0</v>
      </c>
      <c r="D204" s="41"/>
      <c r="E204" s="41"/>
      <c r="F204" s="40">
        <f t="shared" si="5"/>
        <v>0</v>
      </c>
    </row>
    <row r="205" spans="1:6" ht="18.75" x14ac:dyDescent="0.3">
      <c r="A205" s="39" t="s">
        <v>409</v>
      </c>
      <c r="B205" s="39" t="s">
        <v>410</v>
      </c>
      <c r="C205" s="40">
        <v>0</v>
      </c>
      <c r="D205" s="41"/>
      <c r="E205" s="41"/>
      <c r="F205" s="40">
        <f t="shared" si="5"/>
        <v>0</v>
      </c>
    </row>
    <row r="206" spans="1:6" ht="18.75" x14ac:dyDescent="0.3">
      <c r="A206" s="39"/>
      <c r="B206" s="39"/>
      <c r="C206" s="40">
        <v>0</v>
      </c>
      <c r="D206" s="41"/>
      <c r="E206" s="41"/>
      <c r="F206" s="40">
        <f>+C206-D206+E206</f>
        <v>0</v>
      </c>
    </row>
    <row r="207" spans="1:6" ht="18.75" x14ac:dyDescent="0.3">
      <c r="A207" s="35" t="s">
        <v>40</v>
      </c>
      <c r="B207" s="35" t="s">
        <v>41</v>
      </c>
      <c r="C207" s="36" t="s">
        <v>1257</v>
      </c>
      <c r="D207" s="37" t="s">
        <v>42</v>
      </c>
      <c r="E207" s="37" t="s">
        <v>43</v>
      </c>
      <c r="F207" s="36" t="s">
        <v>1258</v>
      </c>
    </row>
    <row r="208" spans="1:6" ht="18.75" x14ac:dyDescent="0.3">
      <c r="A208" s="39" t="s">
        <v>411</v>
      </c>
      <c r="B208" s="39" t="s">
        <v>412</v>
      </c>
      <c r="C208" s="40">
        <v>1420947.8</v>
      </c>
      <c r="D208" s="41"/>
      <c r="E208" s="41"/>
      <c r="F208" s="40">
        <f t="shared" si="5"/>
        <v>1420947.8</v>
      </c>
    </row>
    <row r="209" spans="1:6" ht="18.75" x14ac:dyDescent="0.3">
      <c r="A209" s="39" t="s">
        <v>413</v>
      </c>
      <c r="B209" s="39" t="s">
        <v>414</v>
      </c>
      <c r="C209" s="40">
        <v>2777511.21</v>
      </c>
      <c r="D209" s="41"/>
      <c r="E209" s="41"/>
      <c r="F209" s="40">
        <f t="shared" si="5"/>
        <v>2777511.21</v>
      </c>
    </row>
    <row r="210" spans="1:6" ht="18.75" x14ac:dyDescent="0.3">
      <c r="A210" s="39" t="s">
        <v>415</v>
      </c>
      <c r="B210" s="39" t="s">
        <v>416</v>
      </c>
      <c r="C210" s="40">
        <v>1466150</v>
      </c>
      <c r="D210" s="41"/>
      <c r="E210" s="41"/>
      <c r="F210" s="40">
        <f t="shared" si="5"/>
        <v>1466150</v>
      </c>
    </row>
    <row r="211" spans="1:6" ht="18.75" x14ac:dyDescent="0.3">
      <c r="A211" s="39" t="s">
        <v>417</v>
      </c>
      <c r="B211" s="39" t="s">
        <v>418</v>
      </c>
      <c r="C211" s="40">
        <v>0</v>
      </c>
      <c r="D211" s="41"/>
      <c r="E211" s="41"/>
      <c r="F211" s="40">
        <f t="shared" si="5"/>
        <v>0</v>
      </c>
    </row>
    <row r="212" spans="1:6" ht="18.75" x14ac:dyDescent="0.3">
      <c r="A212" s="39" t="s">
        <v>419</v>
      </c>
      <c r="B212" s="39" t="s">
        <v>420</v>
      </c>
      <c r="C212" s="40">
        <v>0</v>
      </c>
      <c r="D212" s="41"/>
      <c r="E212" s="41"/>
      <c r="F212" s="40">
        <f t="shared" si="5"/>
        <v>0</v>
      </c>
    </row>
    <row r="213" spans="1:6" ht="18.75" x14ac:dyDescent="0.3">
      <c r="A213" s="39" t="s">
        <v>421</v>
      </c>
      <c r="B213" s="39" t="s">
        <v>422</v>
      </c>
      <c r="C213" s="40">
        <v>4526163.5599999996</v>
      </c>
      <c r="D213" s="41"/>
      <c r="E213" s="41"/>
      <c r="F213" s="40">
        <f t="shared" si="5"/>
        <v>4526163.5599999996</v>
      </c>
    </row>
    <row r="214" spans="1:6" ht="18.75" x14ac:dyDescent="0.3">
      <c r="A214" s="39" t="s">
        <v>423</v>
      </c>
      <c r="B214" s="39" t="s">
        <v>424</v>
      </c>
      <c r="C214" s="40">
        <v>1449055.24</v>
      </c>
      <c r="D214" s="41"/>
      <c r="E214" s="41"/>
      <c r="F214" s="40">
        <f t="shared" si="5"/>
        <v>1449055.24</v>
      </c>
    </row>
    <row r="215" spans="1:6" ht="18.75" x14ac:dyDescent="0.3">
      <c r="A215" s="39" t="s">
        <v>425</v>
      </c>
      <c r="B215" s="39" t="s">
        <v>426</v>
      </c>
      <c r="C215" s="40">
        <v>0</v>
      </c>
      <c r="D215" s="41"/>
      <c r="E215" s="41"/>
      <c r="F215" s="40">
        <f t="shared" si="5"/>
        <v>0</v>
      </c>
    </row>
    <row r="216" spans="1:6" ht="18.75" x14ac:dyDescent="0.3">
      <c r="A216" s="39" t="s">
        <v>427</v>
      </c>
      <c r="B216" s="39" t="s">
        <v>428</v>
      </c>
      <c r="C216" s="40">
        <v>0</v>
      </c>
      <c r="D216" s="41"/>
      <c r="E216" s="41"/>
      <c r="F216" s="40">
        <f t="shared" si="5"/>
        <v>0</v>
      </c>
    </row>
    <row r="217" spans="1:6" ht="18.75" x14ac:dyDescent="0.3">
      <c r="A217" s="39" t="s">
        <v>429</v>
      </c>
      <c r="B217" s="39" t="s">
        <v>430</v>
      </c>
      <c r="C217" s="40">
        <v>222623.57</v>
      </c>
      <c r="D217" s="41"/>
      <c r="E217" s="41"/>
      <c r="F217" s="40">
        <f t="shared" si="5"/>
        <v>222623.57</v>
      </c>
    </row>
    <row r="218" spans="1:6" ht="18.75" x14ac:dyDescent="0.3">
      <c r="A218" s="39" t="s">
        <v>431</v>
      </c>
      <c r="B218" s="39" t="s">
        <v>432</v>
      </c>
      <c r="C218" s="40">
        <v>0</v>
      </c>
      <c r="D218" s="41"/>
      <c r="E218" s="41"/>
      <c r="F218" s="40">
        <f t="shared" si="5"/>
        <v>0</v>
      </c>
    </row>
    <row r="219" spans="1:6" ht="18.75" x14ac:dyDescent="0.3">
      <c r="A219" s="39" t="s">
        <v>433</v>
      </c>
      <c r="B219" s="39" t="s">
        <v>434</v>
      </c>
      <c r="C219" s="40">
        <v>1857710.0000000009</v>
      </c>
      <c r="D219" s="41"/>
      <c r="E219" s="41"/>
      <c r="F219" s="40">
        <f t="shared" si="5"/>
        <v>1857710.0000000009</v>
      </c>
    </row>
    <row r="220" spans="1:6" ht="18.75" x14ac:dyDescent="0.3">
      <c r="A220" s="39" t="s">
        <v>435</v>
      </c>
      <c r="B220" s="39" t="s">
        <v>436</v>
      </c>
      <c r="C220" s="40">
        <v>0</v>
      </c>
      <c r="D220" s="41"/>
      <c r="E220" s="41"/>
      <c r="F220" s="40">
        <f t="shared" si="5"/>
        <v>0</v>
      </c>
    </row>
    <row r="221" spans="1:6" ht="18.75" x14ac:dyDescent="0.3">
      <c r="A221" s="39" t="s">
        <v>437</v>
      </c>
      <c r="B221" s="39" t="s">
        <v>438</v>
      </c>
      <c r="C221" s="40">
        <v>0</v>
      </c>
      <c r="D221" s="41"/>
      <c r="E221" s="41"/>
      <c r="F221" s="40">
        <f t="shared" si="5"/>
        <v>0</v>
      </c>
    </row>
    <row r="222" spans="1:6" ht="18.75" x14ac:dyDescent="0.3">
      <c r="A222" s="39" t="s">
        <v>439</v>
      </c>
      <c r="B222" s="39" t="s">
        <v>440</v>
      </c>
      <c r="C222" s="40">
        <v>0</v>
      </c>
      <c r="D222" s="41"/>
      <c r="E222" s="41"/>
      <c r="F222" s="40">
        <f t="shared" si="5"/>
        <v>0</v>
      </c>
    </row>
    <row r="223" spans="1:6" ht="18.75" x14ac:dyDescent="0.3">
      <c r="A223" s="39" t="s">
        <v>441</v>
      </c>
      <c r="B223" s="39" t="s">
        <v>442</v>
      </c>
      <c r="C223" s="40">
        <v>60819.199999999997</v>
      </c>
      <c r="D223" s="41"/>
      <c r="E223" s="41"/>
      <c r="F223" s="40">
        <f t="shared" si="5"/>
        <v>60819.199999999997</v>
      </c>
    </row>
    <row r="224" spans="1:6" ht="18.75" x14ac:dyDescent="0.3">
      <c r="A224" s="39" t="s">
        <v>443</v>
      </c>
      <c r="B224" s="39" t="s">
        <v>444</v>
      </c>
      <c r="C224" s="40">
        <v>1602468</v>
      </c>
      <c r="D224" s="41"/>
      <c r="E224" s="41"/>
      <c r="F224" s="40">
        <f t="shared" si="5"/>
        <v>1602468</v>
      </c>
    </row>
    <row r="225" spans="1:6" ht="18.75" x14ac:dyDescent="0.3">
      <c r="A225" s="39" t="s">
        <v>445</v>
      </c>
      <c r="B225" s="39" t="s">
        <v>446</v>
      </c>
      <c r="C225" s="40">
        <v>666755.03</v>
      </c>
      <c r="D225" s="41"/>
      <c r="E225" s="41"/>
      <c r="F225" s="40">
        <f t="shared" si="5"/>
        <v>666755.03</v>
      </c>
    </row>
    <row r="226" spans="1:6" ht="18.75" x14ac:dyDescent="0.3">
      <c r="A226" s="39" t="s">
        <v>447</v>
      </c>
      <c r="B226" s="39" t="s">
        <v>448</v>
      </c>
      <c r="C226" s="40">
        <v>0</v>
      </c>
      <c r="D226" s="41"/>
      <c r="E226" s="41"/>
      <c r="F226" s="40">
        <f t="shared" si="5"/>
        <v>0</v>
      </c>
    </row>
    <row r="227" spans="1:6" ht="18.75" x14ac:dyDescent="0.3">
      <c r="A227" s="39" t="s">
        <v>449</v>
      </c>
      <c r="B227" s="39" t="s">
        <v>450</v>
      </c>
      <c r="C227" s="40">
        <v>49379.22</v>
      </c>
      <c r="D227" s="41"/>
      <c r="E227" s="41"/>
      <c r="F227" s="40">
        <f t="shared" si="5"/>
        <v>49379.22</v>
      </c>
    </row>
    <row r="228" spans="1:6" ht="18.75" x14ac:dyDescent="0.3">
      <c r="A228" s="39" t="s">
        <v>451</v>
      </c>
      <c r="B228" s="39" t="s">
        <v>452</v>
      </c>
      <c r="C228" s="40">
        <v>0</v>
      </c>
      <c r="D228" s="41"/>
      <c r="E228" s="41"/>
      <c r="F228" s="40">
        <f t="shared" si="5"/>
        <v>0</v>
      </c>
    </row>
    <row r="229" spans="1:6" ht="18.75" x14ac:dyDescent="0.3">
      <c r="A229" s="39" t="s">
        <v>453</v>
      </c>
      <c r="B229" s="39" t="s">
        <v>454</v>
      </c>
      <c r="C229" s="40">
        <v>44840</v>
      </c>
      <c r="D229" s="41"/>
      <c r="E229" s="41"/>
      <c r="F229" s="40">
        <f t="shared" si="5"/>
        <v>44840</v>
      </c>
    </row>
    <row r="230" spans="1:6" ht="18.75" x14ac:dyDescent="0.3">
      <c r="A230" s="39" t="s">
        <v>455</v>
      </c>
      <c r="B230" s="39" t="s">
        <v>456</v>
      </c>
      <c r="C230" s="40">
        <v>10620</v>
      </c>
      <c r="D230" s="41"/>
      <c r="E230" s="41"/>
      <c r="F230" s="40">
        <f t="shared" si="5"/>
        <v>10620</v>
      </c>
    </row>
    <row r="231" spans="1:6" ht="18.75" x14ac:dyDescent="0.3">
      <c r="A231" s="39" t="s">
        <v>457</v>
      </c>
      <c r="B231" s="39" t="s">
        <v>458</v>
      </c>
      <c r="C231" s="40">
        <v>0</v>
      </c>
      <c r="D231" s="41"/>
      <c r="E231" s="41"/>
      <c r="F231" s="40">
        <f t="shared" si="5"/>
        <v>0</v>
      </c>
    </row>
    <row r="232" spans="1:6" ht="21" customHeight="1" x14ac:dyDescent="0.3">
      <c r="A232" s="39" t="s">
        <v>459</v>
      </c>
      <c r="B232" s="39" t="s">
        <v>460</v>
      </c>
      <c r="C232" s="40">
        <v>-869175.90000000037</v>
      </c>
      <c r="D232" s="41"/>
      <c r="E232" s="41">
        <v>4588555.37</v>
      </c>
      <c r="F232" s="40">
        <f t="shared" si="5"/>
        <v>3719379.4699999997</v>
      </c>
    </row>
    <row r="233" spans="1:6" ht="18.75" x14ac:dyDescent="0.3">
      <c r="A233" s="39" t="s">
        <v>461</v>
      </c>
      <c r="B233" s="39" t="s">
        <v>462</v>
      </c>
      <c r="C233" s="40">
        <v>65949.8</v>
      </c>
      <c r="D233" s="41"/>
      <c r="E233" s="41"/>
      <c r="F233" s="40">
        <f t="shared" si="5"/>
        <v>65949.8</v>
      </c>
    </row>
    <row r="234" spans="1:6" ht="18.75" x14ac:dyDescent="0.3">
      <c r="A234" s="39" t="s">
        <v>463</v>
      </c>
      <c r="B234" s="39" t="s">
        <v>464</v>
      </c>
      <c r="C234" s="40">
        <v>1286462.04</v>
      </c>
      <c r="D234" s="41"/>
      <c r="E234" s="41"/>
      <c r="F234" s="40">
        <f t="shared" si="5"/>
        <v>1286462.04</v>
      </c>
    </row>
    <row r="235" spans="1:6" ht="18.75" x14ac:dyDescent="0.3">
      <c r="A235" s="39" t="s">
        <v>465</v>
      </c>
      <c r="B235" s="39" t="s">
        <v>466</v>
      </c>
      <c r="C235" s="40">
        <v>16275.7</v>
      </c>
      <c r="D235" s="41"/>
      <c r="E235" s="41"/>
      <c r="F235" s="40">
        <f t="shared" si="5"/>
        <v>16275.7</v>
      </c>
    </row>
    <row r="236" spans="1:6" ht="18.75" x14ac:dyDescent="0.3">
      <c r="A236" s="39" t="s">
        <v>467</v>
      </c>
      <c r="B236" s="39" t="s">
        <v>468</v>
      </c>
      <c r="C236" s="40">
        <v>64012</v>
      </c>
      <c r="D236" s="41"/>
      <c r="E236" s="41"/>
      <c r="F236" s="40">
        <f t="shared" si="5"/>
        <v>64012</v>
      </c>
    </row>
    <row r="237" spans="1:6" ht="18.75" x14ac:dyDescent="0.3">
      <c r="A237" s="39" t="s">
        <v>469</v>
      </c>
      <c r="B237" s="39" t="s">
        <v>470</v>
      </c>
      <c r="C237" s="40">
        <v>0</v>
      </c>
      <c r="D237" s="41"/>
      <c r="E237" s="41"/>
      <c r="F237" s="40">
        <f t="shared" si="5"/>
        <v>0</v>
      </c>
    </row>
    <row r="238" spans="1:6" ht="18.75" x14ac:dyDescent="0.3">
      <c r="A238" s="39" t="s">
        <v>471</v>
      </c>
      <c r="B238" s="39" t="s">
        <v>472</v>
      </c>
      <c r="C238" s="40">
        <v>0</v>
      </c>
      <c r="D238" s="41"/>
      <c r="E238" s="41"/>
      <c r="F238" s="40">
        <f t="shared" si="5"/>
        <v>0</v>
      </c>
    </row>
    <row r="239" spans="1:6" ht="18.75" x14ac:dyDescent="0.3">
      <c r="A239" s="39" t="s">
        <v>473</v>
      </c>
      <c r="B239" s="39" t="s">
        <v>474</v>
      </c>
      <c r="C239" s="40">
        <v>0</v>
      </c>
      <c r="D239" s="41"/>
      <c r="E239" s="41"/>
      <c r="F239" s="40">
        <f t="shared" si="5"/>
        <v>0</v>
      </c>
    </row>
    <row r="240" spans="1:6" ht="18.75" x14ac:dyDescent="0.3">
      <c r="A240" s="39" t="s">
        <v>475</v>
      </c>
      <c r="B240" s="39" t="s">
        <v>476</v>
      </c>
      <c r="C240" s="40">
        <v>0</v>
      </c>
      <c r="D240" s="41"/>
      <c r="E240" s="41"/>
      <c r="F240" s="40">
        <f t="shared" si="5"/>
        <v>0</v>
      </c>
    </row>
    <row r="241" spans="1:6" ht="18.75" x14ac:dyDescent="0.3">
      <c r="A241" s="39" t="s">
        <v>477</v>
      </c>
      <c r="B241" s="39" t="s">
        <v>478</v>
      </c>
      <c r="C241" s="40">
        <v>0</v>
      </c>
      <c r="D241" s="41"/>
      <c r="E241" s="41"/>
      <c r="F241" s="40">
        <f t="shared" si="5"/>
        <v>0</v>
      </c>
    </row>
    <row r="242" spans="1:6" ht="18.75" x14ac:dyDescent="0.3">
      <c r="A242" s="39" t="s">
        <v>479</v>
      </c>
      <c r="B242" s="39" t="s">
        <v>480</v>
      </c>
      <c r="C242" s="40">
        <v>666889</v>
      </c>
      <c r="D242" s="41"/>
      <c r="E242" s="41"/>
      <c r="F242" s="40">
        <f t="shared" si="5"/>
        <v>666889</v>
      </c>
    </row>
    <row r="243" spans="1:6" ht="18.75" x14ac:dyDescent="0.3">
      <c r="A243" s="39" t="s">
        <v>481</v>
      </c>
      <c r="B243" s="39" t="s">
        <v>482</v>
      </c>
      <c r="C243" s="40">
        <v>15135.45</v>
      </c>
      <c r="D243" s="41"/>
      <c r="E243" s="41"/>
      <c r="F243" s="40">
        <f t="shared" si="5"/>
        <v>15135.45</v>
      </c>
    </row>
    <row r="244" spans="1:6" ht="18.75" x14ac:dyDescent="0.3">
      <c r="A244" s="39" t="s">
        <v>483</v>
      </c>
      <c r="B244" s="39" t="s">
        <v>484</v>
      </c>
      <c r="C244" s="40">
        <v>-110308.17000000004</v>
      </c>
      <c r="D244" s="41"/>
      <c r="E244" s="41"/>
      <c r="F244" s="40">
        <f t="shared" si="5"/>
        <v>-110308.17000000004</v>
      </c>
    </row>
    <row r="245" spans="1:6" ht="18.75" x14ac:dyDescent="0.3">
      <c r="A245" s="39" t="s">
        <v>485</v>
      </c>
      <c r="B245" s="39" t="s">
        <v>486</v>
      </c>
      <c r="C245" s="40">
        <v>1381800</v>
      </c>
      <c r="D245" s="41"/>
      <c r="E245" s="41"/>
      <c r="F245" s="40">
        <f t="shared" si="5"/>
        <v>1381800</v>
      </c>
    </row>
    <row r="246" spans="1:6" ht="18.75" x14ac:dyDescent="0.3">
      <c r="A246" s="39" t="s">
        <v>487</v>
      </c>
      <c r="B246" s="39" t="s">
        <v>488</v>
      </c>
      <c r="C246" s="40">
        <v>0</v>
      </c>
      <c r="D246" s="41"/>
      <c r="E246" s="41"/>
      <c r="F246" s="40">
        <f t="shared" si="5"/>
        <v>0</v>
      </c>
    </row>
    <row r="247" spans="1:6" ht="18.75" x14ac:dyDescent="0.3">
      <c r="A247" s="39" t="s">
        <v>489</v>
      </c>
      <c r="B247" s="39" t="s">
        <v>490</v>
      </c>
      <c r="C247" s="40">
        <v>3012221.4</v>
      </c>
      <c r="D247" s="41"/>
      <c r="E247" s="41"/>
      <c r="F247" s="40">
        <f t="shared" si="5"/>
        <v>3012221.4</v>
      </c>
    </row>
    <row r="248" spans="1:6" ht="18.75" x14ac:dyDescent="0.3">
      <c r="A248" s="39"/>
      <c r="B248" s="39"/>
      <c r="C248" s="40">
        <v>0</v>
      </c>
      <c r="D248" s="41"/>
      <c r="E248" s="41"/>
      <c r="F248" s="40">
        <f>+C248-D248+E248</f>
        <v>0</v>
      </c>
    </row>
    <row r="249" spans="1:6" ht="18.75" x14ac:dyDescent="0.3">
      <c r="A249" s="35" t="s">
        <v>40</v>
      </c>
      <c r="B249" s="35" t="s">
        <v>41</v>
      </c>
      <c r="C249" s="36" t="s">
        <v>1257</v>
      </c>
      <c r="D249" s="37" t="s">
        <v>42</v>
      </c>
      <c r="E249" s="37" t="s">
        <v>43</v>
      </c>
      <c r="F249" s="36" t="s">
        <v>1258</v>
      </c>
    </row>
    <row r="250" spans="1:6" ht="18.75" x14ac:dyDescent="0.3">
      <c r="A250" s="39" t="s">
        <v>491</v>
      </c>
      <c r="B250" s="39" t="s">
        <v>492</v>
      </c>
      <c r="C250" s="40">
        <v>2497864.33</v>
      </c>
      <c r="D250" s="41">
        <v>194110</v>
      </c>
      <c r="E250" s="41">
        <v>387127.32</v>
      </c>
      <c r="F250" s="40">
        <f t="shared" si="5"/>
        <v>2690881.65</v>
      </c>
    </row>
    <row r="251" spans="1:6" ht="18.75" x14ac:dyDescent="0.3">
      <c r="A251" s="39" t="s">
        <v>493</v>
      </c>
      <c r="B251" s="39" t="s">
        <v>494</v>
      </c>
      <c r="C251" s="40">
        <v>52760.53</v>
      </c>
      <c r="D251" s="41"/>
      <c r="E251" s="41"/>
      <c r="F251" s="40">
        <f t="shared" si="5"/>
        <v>52760.53</v>
      </c>
    </row>
    <row r="252" spans="1:6" ht="18.75" x14ac:dyDescent="0.3">
      <c r="A252" s="39" t="s">
        <v>495</v>
      </c>
      <c r="B252" s="39" t="s">
        <v>496</v>
      </c>
      <c r="C252" s="40">
        <v>0</v>
      </c>
      <c r="D252" s="41"/>
      <c r="E252" s="41"/>
      <c r="F252" s="40">
        <f t="shared" si="5"/>
        <v>0</v>
      </c>
    </row>
    <row r="253" spans="1:6" ht="18.75" x14ac:dyDescent="0.3">
      <c r="A253" s="39" t="s">
        <v>497</v>
      </c>
      <c r="B253" s="39" t="s">
        <v>498</v>
      </c>
      <c r="C253" s="40">
        <v>0</v>
      </c>
      <c r="D253" s="41"/>
      <c r="E253" s="41"/>
      <c r="F253" s="40">
        <f t="shared" si="5"/>
        <v>0</v>
      </c>
    </row>
    <row r="254" spans="1:6" ht="18.75" x14ac:dyDescent="0.3">
      <c r="A254" s="39" t="s">
        <v>499</v>
      </c>
      <c r="B254" s="39" t="s">
        <v>500</v>
      </c>
      <c r="C254" s="40">
        <v>0</v>
      </c>
      <c r="D254" s="41"/>
      <c r="E254" s="41"/>
      <c r="F254" s="40">
        <f t="shared" si="5"/>
        <v>0</v>
      </c>
    </row>
    <row r="255" spans="1:6" ht="18.75" x14ac:dyDescent="0.3">
      <c r="A255" s="39" t="s">
        <v>501</v>
      </c>
      <c r="B255" s="39" t="s">
        <v>502</v>
      </c>
      <c r="C255" s="40">
        <v>1408035</v>
      </c>
      <c r="D255" s="41"/>
      <c r="E255" s="41"/>
      <c r="F255" s="40">
        <f t="shared" si="5"/>
        <v>1408035</v>
      </c>
    </row>
    <row r="256" spans="1:6" ht="18.75" x14ac:dyDescent="0.3">
      <c r="A256" s="39" t="s">
        <v>503</v>
      </c>
      <c r="B256" s="39" t="s">
        <v>504</v>
      </c>
      <c r="C256" s="40">
        <v>0</v>
      </c>
      <c r="D256" s="41"/>
      <c r="E256" s="41"/>
      <c r="F256" s="40">
        <f t="shared" si="5"/>
        <v>0</v>
      </c>
    </row>
    <row r="257" spans="1:6" ht="18.75" x14ac:dyDescent="0.3">
      <c r="A257" s="39" t="s">
        <v>505</v>
      </c>
      <c r="B257" s="39" t="s">
        <v>506</v>
      </c>
      <c r="C257" s="40">
        <v>16811.25</v>
      </c>
      <c r="D257" s="41"/>
      <c r="E257" s="41"/>
      <c r="F257" s="40">
        <f t="shared" si="5"/>
        <v>16811.25</v>
      </c>
    </row>
    <row r="258" spans="1:6" ht="18.75" x14ac:dyDescent="0.3">
      <c r="A258" s="39" t="s">
        <v>507</v>
      </c>
      <c r="B258" s="39" t="s">
        <v>508</v>
      </c>
      <c r="C258" s="40">
        <v>157540</v>
      </c>
      <c r="D258" s="41"/>
      <c r="E258" s="41"/>
      <c r="F258" s="40">
        <f t="shared" si="5"/>
        <v>157540</v>
      </c>
    </row>
    <row r="259" spans="1:6" ht="18.75" x14ac:dyDescent="0.3">
      <c r="A259" s="39" t="s">
        <v>509</v>
      </c>
      <c r="B259" s="39" t="s">
        <v>510</v>
      </c>
      <c r="C259" s="40">
        <v>0</v>
      </c>
      <c r="D259" s="41"/>
      <c r="E259" s="41"/>
      <c r="F259" s="40">
        <f t="shared" si="5"/>
        <v>0</v>
      </c>
    </row>
    <row r="260" spans="1:6" ht="18.75" x14ac:dyDescent="0.3">
      <c r="A260" s="39" t="s">
        <v>511</v>
      </c>
      <c r="B260" s="39" t="s">
        <v>512</v>
      </c>
      <c r="C260" s="40">
        <v>72000</v>
      </c>
      <c r="D260" s="41"/>
      <c r="E260" s="41"/>
      <c r="F260" s="40">
        <f t="shared" si="5"/>
        <v>72000</v>
      </c>
    </row>
    <row r="261" spans="1:6" ht="18.75" x14ac:dyDescent="0.3">
      <c r="A261" s="39" t="s">
        <v>513</v>
      </c>
      <c r="B261" s="39" t="s">
        <v>514</v>
      </c>
      <c r="C261" s="40">
        <v>0</v>
      </c>
      <c r="D261" s="41"/>
      <c r="E261" s="41"/>
      <c r="F261" s="40">
        <f t="shared" si="5"/>
        <v>0</v>
      </c>
    </row>
    <row r="262" spans="1:6" ht="18.75" x14ac:dyDescent="0.3">
      <c r="A262" s="39" t="s">
        <v>515</v>
      </c>
      <c r="B262" s="39" t="s">
        <v>516</v>
      </c>
      <c r="C262" s="40">
        <v>36834.85</v>
      </c>
      <c r="D262" s="41"/>
      <c r="E262" s="41"/>
      <c r="F262" s="40">
        <f t="shared" si="5"/>
        <v>36834.85</v>
      </c>
    </row>
    <row r="263" spans="1:6" ht="18.75" x14ac:dyDescent="0.3">
      <c r="A263" s="39" t="s">
        <v>1260</v>
      </c>
      <c r="B263" s="39" t="s">
        <v>1261</v>
      </c>
      <c r="C263" s="40">
        <v>112080.29</v>
      </c>
      <c r="D263" s="41">
        <v>112080.29</v>
      </c>
      <c r="E263" s="41"/>
      <c r="F263" s="40">
        <f t="shared" ref="F263:F324" si="6">+C263-D263+E263</f>
        <v>0</v>
      </c>
    </row>
    <row r="264" spans="1:6" ht="18.75" x14ac:dyDescent="0.3">
      <c r="A264" s="39" t="s">
        <v>517</v>
      </c>
      <c r="B264" s="39" t="s">
        <v>518</v>
      </c>
      <c r="C264" s="40">
        <v>0</v>
      </c>
      <c r="D264" s="41"/>
      <c r="E264" s="41"/>
      <c r="F264" s="40">
        <f t="shared" si="6"/>
        <v>0</v>
      </c>
    </row>
    <row r="265" spans="1:6" ht="18.75" x14ac:dyDescent="0.3">
      <c r="A265" s="39" t="s">
        <v>519</v>
      </c>
      <c r="B265" s="39" t="s">
        <v>520</v>
      </c>
      <c r="C265" s="40">
        <v>190617.83</v>
      </c>
      <c r="D265" s="41"/>
      <c r="E265" s="41"/>
      <c r="F265" s="40">
        <f t="shared" si="6"/>
        <v>190617.83</v>
      </c>
    </row>
    <row r="266" spans="1:6" ht="18.75" x14ac:dyDescent="0.3">
      <c r="A266" s="39" t="s">
        <v>521</v>
      </c>
      <c r="B266" s="39" t="s">
        <v>522</v>
      </c>
      <c r="C266" s="40">
        <v>95285</v>
      </c>
      <c r="D266" s="41"/>
      <c r="E266" s="41"/>
      <c r="F266" s="40">
        <f t="shared" si="6"/>
        <v>95285</v>
      </c>
    </row>
    <row r="267" spans="1:6" ht="18.75" x14ac:dyDescent="0.3">
      <c r="A267" s="39" t="s">
        <v>523</v>
      </c>
      <c r="B267" s="39" t="s">
        <v>524</v>
      </c>
      <c r="C267" s="40">
        <v>86940</v>
      </c>
      <c r="D267" s="41"/>
      <c r="E267" s="41"/>
      <c r="F267" s="40">
        <f t="shared" si="6"/>
        <v>86940</v>
      </c>
    </row>
    <row r="268" spans="1:6" ht="18.75" x14ac:dyDescent="0.3">
      <c r="A268" s="39" t="s">
        <v>525</v>
      </c>
      <c r="B268" s="39" t="s">
        <v>526</v>
      </c>
      <c r="C268" s="40">
        <v>114850</v>
      </c>
      <c r="D268" s="41"/>
      <c r="E268" s="41"/>
      <c r="F268" s="40">
        <f t="shared" si="6"/>
        <v>114850</v>
      </c>
    </row>
    <row r="269" spans="1:6" ht="18.75" x14ac:dyDescent="0.3">
      <c r="A269" s="39" t="s">
        <v>1274</v>
      </c>
      <c r="B269" s="39" t="s">
        <v>1275</v>
      </c>
      <c r="C269" s="40"/>
      <c r="D269" s="41"/>
      <c r="E269" s="41">
        <v>325257</v>
      </c>
      <c r="F269" s="40">
        <f t="shared" si="6"/>
        <v>325257</v>
      </c>
    </row>
    <row r="270" spans="1:6" ht="18.75" x14ac:dyDescent="0.3">
      <c r="A270" s="39" t="s">
        <v>527</v>
      </c>
      <c r="B270" s="39" t="s">
        <v>528</v>
      </c>
      <c r="C270" s="40">
        <v>2084.39</v>
      </c>
      <c r="D270" s="41"/>
      <c r="E270" s="41"/>
      <c r="F270" s="40">
        <f t="shared" si="6"/>
        <v>2084.39</v>
      </c>
    </row>
    <row r="271" spans="1:6" ht="18.75" x14ac:dyDescent="0.3">
      <c r="A271" s="39" t="s">
        <v>529</v>
      </c>
      <c r="B271" s="39" t="s">
        <v>530</v>
      </c>
      <c r="C271" s="40">
        <v>163724.03999999998</v>
      </c>
      <c r="D271" s="41"/>
      <c r="E271" s="41"/>
      <c r="F271" s="40">
        <f t="shared" si="6"/>
        <v>163724.03999999998</v>
      </c>
    </row>
    <row r="272" spans="1:6" ht="18.75" x14ac:dyDescent="0.3">
      <c r="A272" s="39" t="s">
        <v>531</v>
      </c>
      <c r="B272" s="39" t="s">
        <v>532</v>
      </c>
      <c r="C272" s="40">
        <v>0</v>
      </c>
      <c r="D272" s="41"/>
      <c r="E272" s="41"/>
      <c r="F272" s="40">
        <f t="shared" si="6"/>
        <v>0</v>
      </c>
    </row>
    <row r="273" spans="1:6" ht="18.75" x14ac:dyDescent="0.3">
      <c r="A273" s="39" t="s">
        <v>533</v>
      </c>
      <c r="B273" s="39" t="s">
        <v>534</v>
      </c>
      <c r="C273" s="40">
        <v>284000.01</v>
      </c>
      <c r="D273" s="41"/>
      <c r="E273" s="41"/>
      <c r="F273" s="40">
        <f t="shared" si="6"/>
        <v>284000.01</v>
      </c>
    </row>
    <row r="274" spans="1:6" ht="18.75" x14ac:dyDescent="0.3">
      <c r="A274" s="39" t="s">
        <v>535</v>
      </c>
      <c r="B274" s="39" t="s">
        <v>536</v>
      </c>
      <c r="C274" s="40">
        <v>0</v>
      </c>
      <c r="D274" s="41"/>
      <c r="E274" s="41"/>
      <c r="F274" s="40">
        <f t="shared" si="6"/>
        <v>0</v>
      </c>
    </row>
    <row r="275" spans="1:6" ht="18.75" x14ac:dyDescent="0.3">
      <c r="A275" s="39" t="s">
        <v>537</v>
      </c>
      <c r="B275" s="39" t="s">
        <v>538</v>
      </c>
      <c r="C275" s="40">
        <v>131522.79999999999</v>
      </c>
      <c r="D275" s="41"/>
      <c r="E275" s="41"/>
      <c r="F275" s="40">
        <f t="shared" si="6"/>
        <v>131522.79999999999</v>
      </c>
    </row>
    <row r="276" spans="1:6" ht="18.75" x14ac:dyDescent="0.3">
      <c r="A276" s="39" t="s">
        <v>539</v>
      </c>
      <c r="B276" s="39" t="s">
        <v>540</v>
      </c>
      <c r="C276" s="40">
        <v>0</v>
      </c>
      <c r="D276" s="41"/>
      <c r="E276" s="41"/>
      <c r="F276" s="40">
        <f t="shared" si="6"/>
        <v>0</v>
      </c>
    </row>
    <row r="277" spans="1:6" ht="18.75" x14ac:dyDescent="0.3">
      <c r="A277" s="39" t="s">
        <v>541</v>
      </c>
      <c r="B277" s="39" t="s">
        <v>542</v>
      </c>
      <c r="C277" s="40">
        <v>0</v>
      </c>
      <c r="D277" s="41"/>
      <c r="E277" s="41"/>
      <c r="F277" s="40">
        <f t="shared" si="6"/>
        <v>0</v>
      </c>
    </row>
    <row r="278" spans="1:6" ht="18.75" x14ac:dyDescent="0.3">
      <c r="A278" s="39" t="s">
        <v>543</v>
      </c>
      <c r="B278" s="39" t="s">
        <v>544</v>
      </c>
      <c r="C278" s="40">
        <v>3375</v>
      </c>
      <c r="D278" s="41"/>
      <c r="E278" s="41"/>
      <c r="F278" s="40">
        <f t="shared" si="6"/>
        <v>3375</v>
      </c>
    </row>
    <row r="279" spans="1:6" ht="18.75" x14ac:dyDescent="0.3">
      <c r="A279" s="39" t="s">
        <v>545</v>
      </c>
      <c r="B279" s="39" t="s">
        <v>546</v>
      </c>
      <c r="C279" s="40">
        <v>0</v>
      </c>
      <c r="D279" s="41"/>
      <c r="E279" s="41"/>
      <c r="F279" s="40">
        <f t="shared" si="6"/>
        <v>0</v>
      </c>
    </row>
    <row r="280" spans="1:6" ht="18.75" x14ac:dyDescent="0.3">
      <c r="A280" s="39" t="s">
        <v>547</v>
      </c>
      <c r="B280" s="39" t="s">
        <v>548</v>
      </c>
      <c r="C280" s="40">
        <v>0</v>
      </c>
      <c r="D280" s="41"/>
      <c r="E280" s="41"/>
      <c r="F280" s="40">
        <f t="shared" si="6"/>
        <v>0</v>
      </c>
    </row>
    <row r="281" spans="1:6" ht="18.75" x14ac:dyDescent="0.3">
      <c r="A281" s="39" t="s">
        <v>549</v>
      </c>
      <c r="B281" s="39" t="s">
        <v>550</v>
      </c>
      <c r="C281" s="40">
        <v>0</v>
      </c>
      <c r="D281" s="41"/>
      <c r="E281" s="41"/>
      <c r="F281" s="40">
        <f t="shared" si="6"/>
        <v>0</v>
      </c>
    </row>
    <row r="282" spans="1:6" ht="18.75" x14ac:dyDescent="0.3">
      <c r="A282" s="39" t="s">
        <v>551</v>
      </c>
      <c r="B282" s="39" t="s">
        <v>552</v>
      </c>
      <c r="C282" s="40">
        <v>0</v>
      </c>
      <c r="D282" s="41"/>
      <c r="E282" s="41"/>
      <c r="F282" s="40">
        <f t="shared" si="6"/>
        <v>0</v>
      </c>
    </row>
    <row r="283" spans="1:6" ht="18.75" x14ac:dyDescent="0.3">
      <c r="A283" s="39" t="s">
        <v>553</v>
      </c>
      <c r="B283" s="39" t="s">
        <v>554</v>
      </c>
      <c r="C283" s="40">
        <v>15013.71</v>
      </c>
      <c r="D283" s="41"/>
      <c r="E283" s="41"/>
      <c r="F283" s="40">
        <f t="shared" si="6"/>
        <v>15013.71</v>
      </c>
    </row>
    <row r="284" spans="1:6" ht="18.75" x14ac:dyDescent="0.3">
      <c r="A284" s="39" t="s">
        <v>555</v>
      </c>
      <c r="B284" s="39" t="s">
        <v>556</v>
      </c>
      <c r="C284" s="40">
        <v>25910</v>
      </c>
      <c r="D284" s="41"/>
      <c r="E284" s="41"/>
      <c r="F284" s="40">
        <f t="shared" si="6"/>
        <v>25910</v>
      </c>
    </row>
    <row r="285" spans="1:6" ht="18.75" x14ac:dyDescent="0.3">
      <c r="A285" s="39" t="s">
        <v>557</v>
      </c>
      <c r="B285" s="39" t="s">
        <v>558</v>
      </c>
      <c r="C285" s="40">
        <v>679233.32</v>
      </c>
      <c r="D285" s="41"/>
      <c r="E285" s="41"/>
      <c r="F285" s="40">
        <f t="shared" si="6"/>
        <v>679233.32</v>
      </c>
    </row>
    <row r="286" spans="1:6" ht="18.75" x14ac:dyDescent="0.3">
      <c r="A286" s="39" t="s">
        <v>559</v>
      </c>
      <c r="B286" s="39" t="s">
        <v>560</v>
      </c>
      <c r="C286" s="40">
        <v>928627.97</v>
      </c>
      <c r="D286" s="41"/>
      <c r="E286" s="41"/>
      <c r="F286" s="40">
        <f t="shared" si="6"/>
        <v>928627.97</v>
      </c>
    </row>
    <row r="287" spans="1:6" ht="18.75" x14ac:dyDescent="0.3">
      <c r="A287" s="39" t="s">
        <v>561</v>
      </c>
      <c r="B287" s="39" t="s">
        <v>562</v>
      </c>
      <c r="C287" s="40">
        <v>0</v>
      </c>
      <c r="D287" s="41"/>
      <c r="E287" s="41"/>
      <c r="F287" s="40">
        <f t="shared" si="6"/>
        <v>0</v>
      </c>
    </row>
    <row r="288" spans="1:6" ht="18.75" x14ac:dyDescent="0.3">
      <c r="A288" s="39" t="s">
        <v>563</v>
      </c>
      <c r="B288" s="39" t="s">
        <v>564</v>
      </c>
      <c r="C288" s="40">
        <v>6181365.46</v>
      </c>
      <c r="D288" s="41"/>
      <c r="E288" s="41"/>
      <c r="F288" s="40">
        <f t="shared" si="6"/>
        <v>6181365.46</v>
      </c>
    </row>
    <row r="289" spans="1:6" ht="18.75" x14ac:dyDescent="0.3">
      <c r="A289" s="39" t="s">
        <v>565</v>
      </c>
      <c r="B289" s="39" t="s">
        <v>566</v>
      </c>
      <c r="C289" s="40">
        <v>0</v>
      </c>
      <c r="D289" s="41"/>
      <c r="E289" s="41"/>
      <c r="F289" s="40">
        <f t="shared" si="6"/>
        <v>0</v>
      </c>
    </row>
    <row r="290" spans="1:6" ht="18.75" x14ac:dyDescent="0.3">
      <c r="A290" s="39" t="s">
        <v>567</v>
      </c>
      <c r="B290" s="39" t="s">
        <v>568</v>
      </c>
      <c r="C290" s="40">
        <v>0</v>
      </c>
      <c r="D290" s="41"/>
      <c r="E290" s="41"/>
      <c r="F290" s="40">
        <f t="shared" si="6"/>
        <v>0</v>
      </c>
    </row>
    <row r="291" spans="1:6" ht="18.75" x14ac:dyDescent="0.3">
      <c r="A291" s="39"/>
      <c r="B291" s="39"/>
      <c r="C291" s="40">
        <v>0</v>
      </c>
      <c r="D291" s="41"/>
      <c r="E291" s="41"/>
      <c r="F291" s="40">
        <f>+C291-D291+E291</f>
        <v>0</v>
      </c>
    </row>
    <row r="292" spans="1:6" ht="18.75" x14ac:dyDescent="0.3">
      <c r="A292" s="35" t="s">
        <v>40</v>
      </c>
      <c r="B292" s="35" t="s">
        <v>41</v>
      </c>
      <c r="C292" s="36" t="s">
        <v>1257</v>
      </c>
      <c r="D292" s="37" t="s">
        <v>42</v>
      </c>
      <c r="E292" s="37" t="s">
        <v>43</v>
      </c>
      <c r="F292" s="36" t="s">
        <v>1258</v>
      </c>
    </row>
    <row r="293" spans="1:6" ht="18.75" x14ac:dyDescent="0.3">
      <c r="A293" s="39" t="s">
        <v>569</v>
      </c>
      <c r="B293" s="39" t="s">
        <v>570</v>
      </c>
      <c r="C293" s="40">
        <v>0</v>
      </c>
      <c r="D293" s="41"/>
      <c r="E293" s="41"/>
      <c r="F293" s="40">
        <f t="shared" si="6"/>
        <v>0</v>
      </c>
    </row>
    <row r="294" spans="1:6" ht="18.75" x14ac:dyDescent="0.3">
      <c r="A294" s="39" t="s">
        <v>571</v>
      </c>
      <c r="B294" s="39" t="s">
        <v>572</v>
      </c>
      <c r="C294" s="40">
        <v>1971923.17</v>
      </c>
      <c r="D294" s="41"/>
      <c r="E294" s="41"/>
      <c r="F294" s="40">
        <f t="shared" si="6"/>
        <v>1971923.17</v>
      </c>
    </row>
    <row r="295" spans="1:6" ht="18.75" x14ac:dyDescent="0.3">
      <c r="A295" s="39" t="s">
        <v>573</v>
      </c>
      <c r="B295" s="39" t="s">
        <v>574</v>
      </c>
      <c r="C295" s="40">
        <v>0</v>
      </c>
      <c r="D295" s="41"/>
      <c r="E295" s="41"/>
      <c r="F295" s="40">
        <f t="shared" si="6"/>
        <v>0</v>
      </c>
    </row>
    <row r="296" spans="1:6" ht="18.75" x14ac:dyDescent="0.3">
      <c r="A296" s="39" t="s">
        <v>575</v>
      </c>
      <c r="B296" s="39" t="s">
        <v>576</v>
      </c>
      <c r="C296" s="40">
        <v>0</v>
      </c>
      <c r="D296" s="41"/>
      <c r="E296" s="41"/>
      <c r="F296" s="40">
        <f t="shared" si="6"/>
        <v>0</v>
      </c>
    </row>
    <row r="297" spans="1:6" ht="18.75" x14ac:dyDescent="0.3">
      <c r="A297" s="39" t="s">
        <v>577</v>
      </c>
      <c r="B297" s="39" t="s">
        <v>578</v>
      </c>
      <c r="C297" s="40">
        <v>0</v>
      </c>
      <c r="D297" s="41">
        <v>71036</v>
      </c>
      <c r="E297" s="41">
        <v>199771.64</v>
      </c>
      <c r="F297" s="40">
        <f t="shared" si="6"/>
        <v>128735.64000000001</v>
      </c>
    </row>
    <row r="298" spans="1:6" ht="18.75" x14ac:dyDescent="0.3">
      <c r="A298" s="39" t="s">
        <v>579</v>
      </c>
      <c r="B298" s="39" t="s">
        <v>580</v>
      </c>
      <c r="C298" s="40">
        <v>1748783.6</v>
      </c>
      <c r="D298" s="41"/>
      <c r="E298" s="41"/>
      <c r="F298" s="40">
        <f t="shared" si="6"/>
        <v>1748783.6</v>
      </c>
    </row>
    <row r="299" spans="1:6" ht="18.75" x14ac:dyDescent="0.3">
      <c r="A299" s="39" t="s">
        <v>581</v>
      </c>
      <c r="B299" s="39" t="s">
        <v>582</v>
      </c>
      <c r="C299" s="40">
        <v>717440</v>
      </c>
      <c r="D299" s="41"/>
      <c r="E299" s="41"/>
      <c r="F299" s="40">
        <f t="shared" si="6"/>
        <v>717440</v>
      </c>
    </row>
    <row r="300" spans="1:6" ht="18.75" x14ac:dyDescent="0.3">
      <c r="A300" s="39" t="s">
        <v>583</v>
      </c>
      <c r="B300" s="39" t="s">
        <v>584</v>
      </c>
      <c r="C300" s="40">
        <v>0</v>
      </c>
      <c r="D300" s="41"/>
      <c r="E300" s="41"/>
      <c r="F300" s="40">
        <f t="shared" si="6"/>
        <v>0</v>
      </c>
    </row>
    <row r="301" spans="1:6" ht="18.75" x14ac:dyDescent="0.3">
      <c r="A301" s="39" t="s">
        <v>585</v>
      </c>
      <c r="B301" s="39" t="s">
        <v>586</v>
      </c>
      <c r="C301" s="40">
        <v>0</v>
      </c>
      <c r="D301" s="41"/>
      <c r="E301" s="41"/>
      <c r="F301" s="40">
        <f t="shared" si="6"/>
        <v>0</v>
      </c>
    </row>
    <row r="302" spans="1:6" ht="18.75" x14ac:dyDescent="0.3">
      <c r="A302" s="39" t="s">
        <v>587</v>
      </c>
      <c r="B302" s="39" t="s">
        <v>588</v>
      </c>
      <c r="C302" s="40">
        <v>36344</v>
      </c>
      <c r="D302" s="41"/>
      <c r="E302" s="41"/>
      <c r="F302" s="40">
        <f t="shared" si="6"/>
        <v>36344</v>
      </c>
    </row>
    <row r="303" spans="1:6" ht="18.75" x14ac:dyDescent="0.3">
      <c r="A303" s="39" t="s">
        <v>589</v>
      </c>
      <c r="B303" s="39" t="s">
        <v>590</v>
      </c>
      <c r="C303" s="40">
        <v>0</v>
      </c>
      <c r="D303" s="41"/>
      <c r="E303" s="41"/>
      <c r="F303" s="40">
        <f t="shared" si="6"/>
        <v>0</v>
      </c>
    </row>
    <row r="304" spans="1:6" ht="18.75" x14ac:dyDescent="0.3">
      <c r="A304" s="39" t="s">
        <v>591</v>
      </c>
      <c r="B304" s="39" t="s">
        <v>592</v>
      </c>
      <c r="C304" s="40">
        <v>284814.57</v>
      </c>
      <c r="D304" s="41"/>
      <c r="E304" s="41"/>
      <c r="F304" s="40">
        <f t="shared" si="6"/>
        <v>284814.57</v>
      </c>
    </row>
    <row r="305" spans="1:6" ht="18.75" x14ac:dyDescent="0.3">
      <c r="A305" s="39" t="s">
        <v>593</v>
      </c>
      <c r="B305" s="39" t="s">
        <v>594</v>
      </c>
      <c r="C305" s="40">
        <v>157871.99</v>
      </c>
      <c r="D305" s="41"/>
      <c r="E305" s="41"/>
      <c r="F305" s="40">
        <f t="shared" si="6"/>
        <v>157871.99</v>
      </c>
    </row>
    <row r="306" spans="1:6" ht="18.75" x14ac:dyDescent="0.3">
      <c r="A306" s="39" t="s">
        <v>595</v>
      </c>
      <c r="B306" s="39" t="s">
        <v>596</v>
      </c>
      <c r="C306" s="40">
        <v>0</v>
      </c>
      <c r="D306" s="41"/>
      <c r="E306" s="41"/>
      <c r="F306" s="40">
        <f t="shared" si="6"/>
        <v>0</v>
      </c>
    </row>
    <row r="307" spans="1:6" ht="18.75" x14ac:dyDescent="0.3">
      <c r="A307" s="39" t="s">
        <v>597</v>
      </c>
      <c r="B307" s="39" t="s">
        <v>598</v>
      </c>
      <c r="C307" s="40">
        <v>0</v>
      </c>
      <c r="D307" s="41"/>
      <c r="E307" s="41"/>
      <c r="F307" s="40">
        <f t="shared" si="6"/>
        <v>0</v>
      </c>
    </row>
    <row r="308" spans="1:6" ht="18.75" x14ac:dyDescent="0.3">
      <c r="A308" s="39" t="s">
        <v>599</v>
      </c>
      <c r="B308" s="39" t="s">
        <v>600</v>
      </c>
      <c r="C308" s="40">
        <v>481618.94</v>
      </c>
      <c r="D308" s="41"/>
      <c r="E308" s="41"/>
      <c r="F308" s="40">
        <f t="shared" si="6"/>
        <v>481618.94</v>
      </c>
    </row>
    <row r="309" spans="1:6" ht="18.75" x14ac:dyDescent="0.3">
      <c r="A309" s="39" t="s">
        <v>601</v>
      </c>
      <c r="B309" s="39" t="s">
        <v>602</v>
      </c>
      <c r="C309" s="40">
        <v>0</v>
      </c>
      <c r="D309" s="41"/>
      <c r="E309" s="41"/>
      <c r="F309" s="40">
        <f t="shared" si="6"/>
        <v>0</v>
      </c>
    </row>
    <row r="310" spans="1:6" ht="18.75" x14ac:dyDescent="0.3">
      <c r="A310" s="39" t="s">
        <v>603</v>
      </c>
      <c r="B310" s="39" t="s">
        <v>604</v>
      </c>
      <c r="C310" s="40">
        <v>434430.01</v>
      </c>
      <c r="D310" s="41"/>
      <c r="E310" s="41"/>
      <c r="F310" s="40">
        <f t="shared" si="6"/>
        <v>434430.01</v>
      </c>
    </row>
    <row r="311" spans="1:6" ht="18.75" x14ac:dyDescent="0.3">
      <c r="A311" s="39" t="s">
        <v>605</v>
      </c>
      <c r="B311" s="39" t="s">
        <v>606</v>
      </c>
      <c r="C311" s="40">
        <v>0</v>
      </c>
      <c r="D311" s="41"/>
      <c r="E311" s="41"/>
      <c r="F311" s="40">
        <f t="shared" si="6"/>
        <v>0</v>
      </c>
    </row>
    <row r="312" spans="1:6" ht="18.75" x14ac:dyDescent="0.3">
      <c r="A312" s="39" t="s">
        <v>607</v>
      </c>
      <c r="B312" s="39" t="s">
        <v>608</v>
      </c>
      <c r="C312" s="40">
        <v>0</v>
      </c>
      <c r="D312" s="41"/>
      <c r="E312" s="41"/>
      <c r="F312" s="40">
        <f t="shared" si="6"/>
        <v>0</v>
      </c>
    </row>
    <row r="313" spans="1:6" ht="18.75" x14ac:dyDescent="0.3">
      <c r="A313" s="39" t="s">
        <v>609</v>
      </c>
      <c r="B313" s="39" t="s">
        <v>610</v>
      </c>
      <c r="C313" s="40">
        <v>0</v>
      </c>
      <c r="D313" s="41"/>
      <c r="E313" s="41"/>
      <c r="F313" s="40">
        <f t="shared" si="6"/>
        <v>0</v>
      </c>
    </row>
    <row r="314" spans="1:6" ht="18.75" x14ac:dyDescent="0.3">
      <c r="A314" s="39" t="s">
        <v>611</v>
      </c>
      <c r="B314" s="39" t="s">
        <v>612</v>
      </c>
      <c r="C314" s="40">
        <v>305689.12</v>
      </c>
      <c r="D314" s="41"/>
      <c r="E314" s="41"/>
      <c r="F314" s="40">
        <f t="shared" si="6"/>
        <v>305689.12</v>
      </c>
    </row>
    <row r="315" spans="1:6" ht="18.75" x14ac:dyDescent="0.3">
      <c r="A315" s="39" t="s">
        <v>613</v>
      </c>
      <c r="B315" s="39" t="s">
        <v>614</v>
      </c>
      <c r="C315" s="40">
        <v>0</v>
      </c>
      <c r="D315" s="41"/>
      <c r="E315" s="41"/>
      <c r="F315" s="40">
        <f t="shared" si="6"/>
        <v>0</v>
      </c>
    </row>
    <row r="316" spans="1:6" ht="18.75" x14ac:dyDescent="0.3">
      <c r="A316" s="39" t="s">
        <v>615</v>
      </c>
      <c r="B316" s="39" t="s">
        <v>616</v>
      </c>
      <c r="C316" s="40">
        <v>0</v>
      </c>
      <c r="D316" s="41"/>
      <c r="E316" s="41"/>
      <c r="F316" s="40">
        <f t="shared" si="6"/>
        <v>0</v>
      </c>
    </row>
    <row r="317" spans="1:6" ht="18.75" x14ac:dyDescent="0.3">
      <c r="A317" s="39" t="s">
        <v>617</v>
      </c>
      <c r="B317" s="39" t="s">
        <v>618</v>
      </c>
      <c r="C317" s="40">
        <v>40000.01</v>
      </c>
      <c r="D317" s="41"/>
      <c r="E317" s="41"/>
      <c r="F317" s="40">
        <f t="shared" si="6"/>
        <v>40000.01</v>
      </c>
    </row>
    <row r="318" spans="1:6" ht="18.75" x14ac:dyDescent="0.3">
      <c r="A318" s="39" t="s">
        <v>619</v>
      </c>
      <c r="B318" s="39" t="s">
        <v>620</v>
      </c>
      <c r="C318" s="40">
        <v>0</v>
      </c>
      <c r="D318" s="41"/>
      <c r="E318" s="41"/>
      <c r="F318" s="40">
        <f t="shared" si="6"/>
        <v>0</v>
      </c>
    </row>
    <row r="319" spans="1:6" ht="18.75" x14ac:dyDescent="0.3">
      <c r="A319" s="39" t="s">
        <v>621</v>
      </c>
      <c r="B319" s="39" t="s">
        <v>622</v>
      </c>
      <c r="C319" s="40">
        <v>40000.01</v>
      </c>
      <c r="D319" s="41"/>
      <c r="E319" s="41"/>
      <c r="F319" s="40">
        <f t="shared" si="6"/>
        <v>40000.01</v>
      </c>
    </row>
    <row r="320" spans="1:6" ht="18.75" x14ac:dyDescent="0.3">
      <c r="A320" s="39" t="s">
        <v>623</v>
      </c>
      <c r="B320" s="39" t="s">
        <v>624</v>
      </c>
      <c r="C320" s="40">
        <v>0</v>
      </c>
      <c r="D320" s="41"/>
      <c r="E320" s="41"/>
      <c r="F320" s="40">
        <f t="shared" si="6"/>
        <v>0</v>
      </c>
    </row>
    <row r="321" spans="1:6" ht="18.75" x14ac:dyDescent="0.3">
      <c r="A321" s="39" t="s">
        <v>625</v>
      </c>
      <c r="B321" s="39" t="s">
        <v>626</v>
      </c>
      <c r="C321" s="40">
        <v>0</v>
      </c>
      <c r="D321" s="41"/>
      <c r="E321" s="41"/>
      <c r="F321" s="40">
        <f t="shared" si="6"/>
        <v>0</v>
      </c>
    </row>
    <row r="322" spans="1:6" ht="18.75" x14ac:dyDescent="0.3">
      <c r="A322" s="39" t="s">
        <v>627</v>
      </c>
      <c r="B322" s="39" t="s">
        <v>628</v>
      </c>
      <c r="C322" s="40">
        <v>0</v>
      </c>
      <c r="D322" s="41"/>
      <c r="E322" s="41"/>
      <c r="F322" s="40">
        <f t="shared" si="6"/>
        <v>0</v>
      </c>
    </row>
    <row r="323" spans="1:6" ht="18.75" x14ac:dyDescent="0.3">
      <c r="A323" s="39" t="s">
        <v>629</v>
      </c>
      <c r="B323" s="39" t="s">
        <v>630</v>
      </c>
      <c r="C323" s="40">
        <v>0</v>
      </c>
      <c r="D323" s="41"/>
      <c r="E323" s="41"/>
      <c r="F323" s="40">
        <f t="shared" si="6"/>
        <v>0</v>
      </c>
    </row>
    <row r="324" spans="1:6" ht="18.75" x14ac:dyDescent="0.3">
      <c r="A324" s="39" t="s">
        <v>631</v>
      </c>
      <c r="B324" s="39" t="s">
        <v>632</v>
      </c>
      <c r="C324" s="40">
        <v>8120</v>
      </c>
      <c r="D324" s="41"/>
      <c r="E324" s="41"/>
      <c r="F324" s="40">
        <f t="shared" si="6"/>
        <v>8120</v>
      </c>
    </row>
    <row r="325" spans="1:6" ht="18.75" x14ac:dyDescent="0.3">
      <c r="A325" s="39" t="s">
        <v>633</v>
      </c>
      <c r="B325" s="39" t="s">
        <v>634</v>
      </c>
      <c r="C325" s="40">
        <v>0</v>
      </c>
      <c r="D325" s="41"/>
      <c r="E325" s="41"/>
      <c r="F325" s="40">
        <f t="shared" ref="F325:F388" si="7">+C325-D325+E325</f>
        <v>0</v>
      </c>
    </row>
    <row r="326" spans="1:6" ht="18.75" x14ac:dyDescent="0.3">
      <c r="A326" s="39" t="s">
        <v>635</v>
      </c>
      <c r="B326" s="39" t="s">
        <v>636</v>
      </c>
      <c r="C326" s="40">
        <v>0</v>
      </c>
      <c r="D326" s="41"/>
      <c r="E326" s="41">
        <v>2244374.71</v>
      </c>
      <c r="F326" s="40">
        <f t="shared" si="7"/>
        <v>2244374.71</v>
      </c>
    </row>
    <row r="327" spans="1:6" ht="18.75" x14ac:dyDescent="0.3">
      <c r="A327" s="39" t="s">
        <v>637</v>
      </c>
      <c r="B327" s="39" t="s">
        <v>638</v>
      </c>
      <c r="C327" s="40">
        <v>0</v>
      </c>
      <c r="D327" s="41"/>
      <c r="E327" s="41"/>
      <c r="F327" s="40">
        <f t="shared" si="7"/>
        <v>0</v>
      </c>
    </row>
    <row r="328" spans="1:6" ht="18.75" x14ac:dyDescent="0.3">
      <c r="A328" s="39" t="s">
        <v>639</v>
      </c>
      <c r="B328" s="39" t="s">
        <v>640</v>
      </c>
      <c r="C328" s="40">
        <v>0</v>
      </c>
      <c r="D328" s="41"/>
      <c r="E328" s="41"/>
      <c r="F328" s="40">
        <f t="shared" si="7"/>
        <v>0</v>
      </c>
    </row>
    <row r="329" spans="1:6" ht="18.75" x14ac:dyDescent="0.3">
      <c r="A329" s="39" t="s">
        <v>641</v>
      </c>
      <c r="B329" s="39" t="s">
        <v>642</v>
      </c>
      <c r="C329" s="40">
        <v>0</v>
      </c>
      <c r="D329" s="41"/>
      <c r="E329" s="41"/>
      <c r="F329" s="40">
        <f t="shared" si="7"/>
        <v>0</v>
      </c>
    </row>
    <row r="330" spans="1:6" ht="18.75" x14ac:dyDescent="0.3">
      <c r="A330" s="39" t="s">
        <v>643</v>
      </c>
      <c r="B330" s="39" t="s">
        <v>644</v>
      </c>
      <c r="C330" s="40">
        <v>0</v>
      </c>
      <c r="D330" s="41"/>
      <c r="E330" s="41">
        <v>1197000</v>
      </c>
      <c r="F330" s="40">
        <f t="shared" si="7"/>
        <v>1197000</v>
      </c>
    </row>
    <row r="331" spans="1:6" ht="18.75" x14ac:dyDescent="0.3">
      <c r="A331" s="39" t="s">
        <v>645</v>
      </c>
      <c r="B331" s="39" t="s">
        <v>646</v>
      </c>
      <c r="C331" s="40">
        <v>4896082.82</v>
      </c>
      <c r="D331" s="41"/>
      <c r="E331" s="41"/>
      <c r="F331" s="40">
        <f t="shared" si="7"/>
        <v>4896082.82</v>
      </c>
    </row>
    <row r="332" spans="1:6" ht="18.75" x14ac:dyDescent="0.3">
      <c r="A332" s="39" t="s">
        <v>647</v>
      </c>
      <c r="B332" s="39" t="s">
        <v>648</v>
      </c>
      <c r="C332" s="40">
        <v>317679.06</v>
      </c>
      <c r="D332" s="41"/>
      <c r="E332" s="41"/>
      <c r="F332" s="40">
        <f t="shared" si="7"/>
        <v>317679.06</v>
      </c>
    </row>
    <row r="333" spans="1:6" ht="18.75" x14ac:dyDescent="0.3">
      <c r="A333" s="39"/>
      <c r="B333" s="39"/>
      <c r="C333" s="40">
        <v>0</v>
      </c>
      <c r="D333" s="41"/>
      <c r="E333" s="41"/>
      <c r="F333" s="40">
        <f>+C333-D333+E333</f>
        <v>0</v>
      </c>
    </row>
    <row r="334" spans="1:6" ht="18.75" x14ac:dyDescent="0.3">
      <c r="A334" s="35" t="s">
        <v>40</v>
      </c>
      <c r="B334" s="35" t="s">
        <v>41</v>
      </c>
      <c r="C334" s="36" t="s">
        <v>1257</v>
      </c>
      <c r="D334" s="37" t="s">
        <v>42</v>
      </c>
      <c r="E334" s="37" t="s">
        <v>43</v>
      </c>
      <c r="F334" s="36" t="s">
        <v>1258</v>
      </c>
    </row>
    <row r="335" spans="1:6" ht="18.75" x14ac:dyDescent="0.3">
      <c r="A335" s="39" t="s">
        <v>649</v>
      </c>
      <c r="B335" s="39" t="s">
        <v>650</v>
      </c>
      <c r="C335" s="40">
        <v>2487432.92</v>
      </c>
      <c r="D335" s="41"/>
      <c r="E335" s="41"/>
      <c r="F335" s="40">
        <f t="shared" si="7"/>
        <v>2487432.92</v>
      </c>
    </row>
    <row r="336" spans="1:6" ht="18.75" x14ac:dyDescent="0.3">
      <c r="A336" s="39" t="s">
        <v>651</v>
      </c>
      <c r="B336" s="39" t="s">
        <v>652</v>
      </c>
      <c r="C336" s="40">
        <v>0</v>
      </c>
      <c r="D336" s="41"/>
      <c r="E336" s="41"/>
      <c r="F336" s="40">
        <f t="shared" si="7"/>
        <v>0</v>
      </c>
    </row>
    <row r="337" spans="1:6" ht="18.75" x14ac:dyDescent="0.3">
      <c r="A337" s="39" t="s">
        <v>653</v>
      </c>
      <c r="B337" s="39" t="s">
        <v>654</v>
      </c>
      <c r="C337" s="40">
        <v>14999.57</v>
      </c>
      <c r="D337" s="41"/>
      <c r="E337" s="41"/>
      <c r="F337" s="40">
        <f t="shared" si="7"/>
        <v>14999.57</v>
      </c>
    </row>
    <row r="338" spans="1:6" ht="18.75" x14ac:dyDescent="0.3">
      <c r="A338" s="39" t="s">
        <v>655</v>
      </c>
      <c r="B338" s="39" t="s">
        <v>656</v>
      </c>
      <c r="C338" s="40">
        <v>208389.63999999966</v>
      </c>
      <c r="D338" s="41"/>
      <c r="E338" s="41">
        <v>779552.25</v>
      </c>
      <c r="F338" s="40">
        <f t="shared" si="7"/>
        <v>987941.88999999966</v>
      </c>
    </row>
    <row r="339" spans="1:6" ht="18.75" x14ac:dyDescent="0.3">
      <c r="A339" s="39" t="s">
        <v>657</v>
      </c>
      <c r="B339" s="39" t="s">
        <v>658</v>
      </c>
      <c r="C339" s="40">
        <v>0</v>
      </c>
      <c r="D339" s="41"/>
      <c r="E339" s="41"/>
      <c r="F339" s="40">
        <f t="shared" si="7"/>
        <v>0</v>
      </c>
    </row>
    <row r="340" spans="1:6" ht="18.75" x14ac:dyDescent="0.3">
      <c r="A340" s="39" t="s">
        <v>659</v>
      </c>
      <c r="B340" s="39" t="s">
        <v>660</v>
      </c>
      <c r="C340" s="40">
        <v>0</v>
      </c>
      <c r="D340" s="41"/>
      <c r="E340" s="41"/>
      <c r="F340" s="40">
        <f t="shared" si="7"/>
        <v>0</v>
      </c>
    </row>
    <row r="341" spans="1:6" ht="18.75" x14ac:dyDescent="0.3">
      <c r="A341" s="39" t="s">
        <v>661</v>
      </c>
      <c r="B341" s="39" t="s">
        <v>662</v>
      </c>
      <c r="C341" s="40">
        <v>0</v>
      </c>
      <c r="D341" s="41"/>
      <c r="E341" s="41"/>
      <c r="F341" s="40">
        <f t="shared" si="7"/>
        <v>0</v>
      </c>
    </row>
    <row r="342" spans="1:6" ht="18.75" x14ac:dyDescent="0.3">
      <c r="A342" s="39" t="s">
        <v>663</v>
      </c>
      <c r="B342" s="39" t="s">
        <v>664</v>
      </c>
      <c r="C342" s="40">
        <v>961420.34</v>
      </c>
      <c r="D342" s="41"/>
      <c r="E342" s="41"/>
      <c r="F342" s="40">
        <f t="shared" si="7"/>
        <v>961420.34</v>
      </c>
    </row>
    <row r="343" spans="1:6" ht="18.75" x14ac:dyDescent="0.3">
      <c r="A343" s="39" t="s">
        <v>665</v>
      </c>
      <c r="B343" s="39" t="s">
        <v>666</v>
      </c>
      <c r="C343" s="40">
        <v>0</v>
      </c>
      <c r="D343" s="41"/>
      <c r="E343" s="41"/>
      <c r="F343" s="40">
        <f t="shared" si="7"/>
        <v>0</v>
      </c>
    </row>
    <row r="344" spans="1:6" ht="18.75" x14ac:dyDescent="0.3">
      <c r="A344" s="39" t="s">
        <v>667</v>
      </c>
      <c r="B344" s="39" t="s">
        <v>668</v>
      </c>
      <c r="C344" s="40">
        <v>0</v>
      </c>
      <c r="D344" s="41">
        <v>2667000</v>
      </c>
      <c r="E344" s="41">
        <v>2667000</v>
      </c>
      <c r="F344" s="40">
        <f t="shared" si="7"/>
        <v>0</v>
      </c>
    </row>
    <row r="345" spans="1:6" ht="18.75" x14ac:dyDescent="0.3">
      <c r="A345" s="39" t="s">
        <v>669</v>
      </c>
      <c r="B345" s="39" t="s">
        <v>670</v>
      </c>
      <c r="C345" s="40">
        <v>0</v>
      </c>
      <c r="D345" s="41"/>
      <c r="E345" s="41"/>
      <c r="F345" s="40">
        <f t="shared" si="7"/>
        <v>0</v>
      </c>
    </row>
    <row r="346" spans="1:6" ht="18.75" x14ac:dyDescent="0.3">
      <c r="A346" s="39" t="s">
        <v>671</v>
      </c>
      <c r="B346" s="39" t="s">
        <v>672</v>
      </c>
      <c r="C346" s="40">
        <v>0</v>
      </c>
      <c r="D346" s="41"/>
      <c r="E346" s="41"/>
      <c r="F346" s="40">
        <f t="shared" si="7"/>
        <v>0</v>
      </c>
    </row>
    <row r="347" spans="1:6" ht="18.75" x14ac:dyDescent="0.3">
      <c r="A347" s="39" t="s">
        <v>673</v>
      </c>
      <c r="B347" s="39" t="s">
        <v>674</v>
      </c>
      <c r="C347" s="40">
        <v>0</v>
      </c>
      <c r="D347" s="41"/>
      <c r="E347" s="41"/>
      <c r="F347" s="40">
        <f t="shared" si="7"/>
        <v>0</v>
      </c>
    </row>
    <row r="348" spans="1:6" ht="18.75" x14ac:dyDescent="0.3">
      <c r="A348" s="39" t="s">
        <v>675</v>
      </c>
      <c r="B348" s="39" t="s">
        <v>676</v>
      </c>
      <c r="C348" s="40">
        <v>0</v>
      </c>
      <c r="D348" s="41"/>
      <c r="E348" s="41"/>
      <c r="F348" s="40">
        <f t="shared" si="7"/>
        <v>0</v>
      </c>
    </row>
    <row r="349" spans="1:6" ht="18.75" x14ac:dyDescent="0.3">
      <c r="A349" s="39" t="s">
        <v>677</v>
      </c>
      <c r="B349" s="39" t="s">
        <v>678</v>
      </c>
      <c r="C349" s="40">
        <v>0</v>
      </c>
      <c r="D349" s="41"/>
      <c r="E349" s="41"/>
      <c r="F349" s="40">
        <f t="shared" si="7"/>
        <v>0</v>
      </c>
    </row>
    <row r="350" spans="1:6" ht="18.75" x14ac:dyDescent="0.3">
      <c r="A350" s="39" t="s">
        <v>679</v>
      </c>
      <c r="B350" s="39" t="s">
        <v>680</v>
      </c>
      <c r="C350" s="40">
        <v>278280</v>
      </c>
      <c r="D350" s="41"/>
      <c r="E350" s="41"/>
      <c r="F350" s="40">
        <f t="shared" si="7"/>
        <v>278280</v>
      </c>
    </row>
    <row r="351" spans="1:6" ht="18.75" x14ac:dyDescent="0.3">
      <c r="A351" s="39" t="s">
        <v>681</v>
      </c>
      <c r="B351" s="39" t="s">
        <v>682</v>
      </c>
      <c r="C351" s="40">
        <v>0</v>
      </c>
      <c r="D351" s="41"/>
      <c r="E351" s="41"/>
      <c r="F351" s="40">
        <f t="shared" si="7"/>
        <v>0</v>
      </c>
    </row>
    <row r="352" spans="1:6" ht="18.75" x14ac:dyDescent="0.3">
      <c r="A352" s="39" t="s">
        <v>683</v>
      </c>
      <c r="B352" s="39" t="s">
        <v>684</v>
      </c>
      <c r="C352" s="40">
        <v>776514.8</v>
      </c>
      <c r="D352" s="41"/>
      <c r="E352" s="41"/>
      <c r="F352" s="40">
        <f t="shared" si="7"/>
        <v>776514.8</v>
      </c>
    </row>
    <row r="353" spans="1:6" ht="18.75" x14ac:dyDescent="0.3">
      <c r="A353" s="39" t="s">
        <v>685</v>
      </c>
      <c r="B353" s="39" t="s">
        <v>686</v>
      </c>
      <c r="C353" s="40">
        <v>0</v>
      </c>
      <c r="D353" s="41"/>
      <c r="E353" s="41"/>
      <c r="F353" s="40">
        <f t="shared" si="7"/>
        <v>0</v>
      </c>
    </row>
    <row r="354" spans="1:6" ht="18.75" x14ac:dyDescent="0.3">
      <c r="A354" s="39" t="s">
        <v>687</v>
      </c>
      <c r="B354" s="39" t="s">
        <v>688</v>
      </c>
      <c r="C354" s="40">
        <v>0</v>
      </c>
      <c r="D354" s="41"/>
      <c r="E354" s="41"/>
      <c r="F354" s="40">
        <f t="shared" si="7"/>
        <v>0</v>
      </c>
    </row>
    <row r="355" spans="1:6" ht="18.75" x14ac:dyDescent="0.3">
      <c r="A355" s="39" t="s">
        <v>689</v>
      </c>
      <c r="B355" s="39" t="s">
        <v>690</v>
      </c>
      <c r="C355" s="40">
        <v>1191000</v>
      </c>
      <c r="D355" s="41"/>
      <c r="E355" s="41"/>
      <c r="F355" s="40">
        <f t="shared" si="7"/>
        <v>1191000</v>
      </c>
    </row>
    <row r="356" spans="1:6" ht="18.75" x14ac:dyDescent="0.3">
      <c r="A356" s="39" t="s">
        <v>691</v>
      </c>
      <c r="B356" s="39" t="s">
        <v>692</v>
      </c>
      <c r="C356" s="40">
        <v>1381.1199999999953</v>
      </c>
      <c r="D356" s="41"/>
      <c r="E356" s="41"/>
      <c r="F356" s="40">
        <f t="shared" si="7"/>
        <v>1381.1199999999953</v>
      </c>
    </row>
    <row r="357" spans="1:6" ht="18.75" x14ac:dyDescent="0.3">
      <c r="A357" s="39" t="s">
        <v>693</v>
      </c>
      <c r="B357" s="39" t="s">
        <v>694</v>
      </c>
      <c r="C357" s="40">
        <v>40000</v>
      </c>
      <c r="D357" s="41"/>
      <c r="E357" s="41"/>
      <c r="F357" s="40">
        <f t="shared" si="7"/>
        <v>40000</v>
      </c>
    </row>
    <row r="358" spans="1:6" ht="18.75" x14ac:dyDescent="0.3">
      <c r="A358" s="39" t="s">
        <v>695</v>
      </c>
      <c r="B358" s="39" t="s">
        <v>696</v>
      </c>
      <c r="C358" s="40">
        <v>263597.53999999998</v>
      </c>
      <c r="D358" s="41"/>
      <c r="E358" s="41"/>
      <c r="F358" s="40">
        <f t="shared" si="7"/>
        <v>263597.53999999998</v>
      </c>
    </row>
    <row r="359" spans="1:6" ht="18.75" x14ac:dyDescent="0.3">
      <c r="A359" s="39" t="s">
        <v>697</v>
      </c>
      <c r="B359" s="39" t="s">
        <v>698</v>
      </c>
      <c r="C359" s="40">
        <v>0</v>
      </c>
      <c r="D359" s="41"/>
      <c r="E359" s="41"/>
      <c r="F359" s="40">
        <f t="shared" si="7"/>
        <v>0</v>
      </c>
    </row>
    <row r="360" spans="1:6" ht="18.75" x14ac:dyDescent="0.3">
      <c r="A360" s="39" t="s">
        <v>699</v>
      </c>
      <c r="B360" s="39" t="s">
        <v>700</v>
      </c>
      <c r="C360" s="40">
        <v>15172.76</v>
      </c>
      <c r="D360" s="41"/>
      <c r="E360" s="41"/>
      <c r="F360" s="40">
        <f t="shared" si="7"/>
        <v>15172.76</v>
      </c>
    </row>
    <row r="361" spans="1:6" ht="18.75" x14ac:dyDescent="0.3">
      <c r="A361" s="39" t="s">
        <v>701</v>
      </c>
      <c r="B361" s="39" t="s">
        <v>702</v>
      </c>
      <c r="C361" s="40">
        <v>0</v>
      </c>
      <c r="D361" s="41"/>
      <c r="E361" s="41"/>
      <c r="F361" s="40">
        <f t="shared" si="7"/>
        <v>0</v>
      </c>
    </row>
    <row r="362" spans="1:6" ht="18.75" x14ac:dyDescent="0.3">
      <c r="A362" s="39" t="s">
        <v>703</v>
      </c>
      <c r="B362" s="39" t="s">
        <v>704</v>
      </c>
      <c r="C362" s="40">
        <v>84900</v>
      </c>
      <c r="D362" s="41"/>
      <c r="E362" s="41"/>
      <c r="F362" s="40">
        <f t="shared" si="7"/>
        <v>84900</v>
      </c>
    </row>
    <row r="363" spans="1:6" ht="18.75" x14ac:dyDescent="0.3">
      <c r="A363" s="39" t="s">
        <v>705</v>
      </c>
      <c r="B363" s="39" t="s">
        <v>706</v>
      </c>
      <c r="C363" s="40">
        <v>128716.49</v>
      </c>
      <c r="D363" s="41"/>
      <c r="E363" s="41"/>
      <c r="F363" s="40">
        <f t="shared" si="7"/>
        <v>128716.49</v>
      </c>
    </row>
    <row r="364" spans="1:6" ht="18.75" x14ac:dyDescent="0.3">
      <c r="A364" s="39" t="s">
        <v>707</v>
      </c>
      <c r="B364" s="39" t="s">
        <v>708</v>
      </c>
      <c r="C364" s="40">
        <v>51654</v>
      </c>
      <c r="D364" s="41"/>
      <c r="E364" s="41"/>
      <c r="F364" s="40">
        <f t="shared" si="7"/>
        <v>51654</v>
      </c>
    </row>
    <row r="365" spans="1:6" ht="18.75" x14ac:dyDescent="0.3">
      <c r="A365" s="39" t="s">
        <v>709</v>
      </c>
      <c r="B365" s="39" t="s">
        <v>710</v>
      </c>
      <c r="C365" s="40">
        <v>0</v>
      </c>
      <c r="D365" s="41"/>
      <c r="E365" s="41"/>
      <c r="F365" s="40">
        <f t="shared" si="7"/>
        <v>0</v>
      </c>
    </row>
    <row r="366" spans="1:6" ht="18.75" x14ac:dyDescent="0.3">
      <c r="A366" s="39" t="s">
        <v>711</v>
      </c>
      <c r="B366" s="39" t="s">
        <v>712</v>
      </c>
      <c r="C366" s="40">
        <v>0</v>
      </c>
      <c r="D366" s="41"/>
      <c r="E366" s="41"/>
      <c r="F366" s="40">
        <f t="shared" si="7"/>
        <v>0</v>
      </c>
    </row>
    <row r="367" spans="1:6" ht="18.75" x14ac:dyDescent="0.3">
      <c r="A367" s="39" t="s">
        <v>713</v>
      </c>
      <c r="B367" s="39" t="s">
        <v>714</v>
      </c>
      <c r="C367" s="40">
        <v>0</v>
      </c>
      <c r="D367" s="41"/>
      <c r="E367" s="41"/>
      <c r="F367" s="40">
        <f t="shared" si="7"/>
        <v>0</v>
      </c>
    </row>
    <row r="368" spans="1:6" ht="18.75" x14ac:dyDescent="0.3">
      <c r="A368" s="39" t="s">
        <v>715</v>
      </c>
      <c r="B368" s="39" t="s">
        <v>716</v>
      </c>
      <c r="C368" s="40">
        <v>0</v>
      </c>
      <c r="D368" s="41"/>
      <c r="E368" s="41"/>
      <c r="F368" s="40">
        <f t="shared" si="7"/>
        <v>0</v>
      </c>
    </row>
    <row r="369" spans="1:6" ht="18.75" x14ac:dyDescent="0.3">
      <c r="A369" s="39" t="s">
        <v>717</v>
      </c>
      <c r="B369" s="39" t="s">
        <v>718</v>
      </c>
      <c r="C369" s="40">
        <v>119458.4</v>
      </c>
      <c r="D369" s="41"/>
      <c r="E369" s="41"/>
      <c r="F369" s="40">
        <f t="shared" si="7"/>
        <v>119458.4</v>
      </c>
    </row>
    <row r="370" spans="1:6" ht="18.75" x14ac:dyDescent="0.3">
      <c r="A370" s="39" t="s">
        <v>719</v>
      </c>
      <c r="B370" s="39" t="s">
        <v>720</v>
      </c>
      <c r="C370" s="40">
        <v>284332.79999999999</v>
      </c>
      <c r="D370" s="41"/>
      <c r="E370" s="41"/>
      <c r="F370" s="40">
        <f t="shared" si="7"/>
        <v>284332.79999999999</v>
      </c>
    </row>
    <row r="371" spans="1:6" ht="18.75" x14ac:dyDescent="0.3">
      <c r="A371" s="39" t="s">
        <v>721</v>
      </c>
      <c r="B371" s="39" t="s">
        <v>722</v>
      </c>
      <c r="C371" s="40">
        <v>0</v>
      </c>
      <c r="D371" s="41"/>
      <c r="E371" s="41"/>
      <c r="F371" s="40">
        <f t="shared" si="7"/>
        <v>0</v>
      </c>
    </row>
    <row r="372" spans="1:6" ht="18.75" x14ac:dyDescent="0.3">
      <c r="A372" s="39" t="s">
        <v>723</v>
      </c>
      <c r="B372" s="39" t="s">
        <v>724</v>
      </c>
      <c r="C372" s="40">
        <v>73168</v>
      </c>
      <c r="D372" s="41"/>
      <c r="E372" s="41"/>
      <c r="F372" s="40">
        <f t="shared" si="7"/>
        <v>73168</v>
      </c>
    </row>
    <row r="373" spans="1:6" ht="18.75" x14ac:dyDescent="0.3">
      <c r="A373" s="39" t="s">
        <v>725</v>
      </c>
      <c r="B373" s="39" t="s">
        <v>726</v>
      </c>
      <c r="C373" s="40">
        <v>0</v>
      </c>
      <c r="D373" s="41"/>
      <c r="E373" s="41"/>
      <c r="F373" s="40">
        <f t="shared" si="7"/>
        <v>0</v>
      </c>
    </row>
    <row r="374" spans="1:6" ht="18.75" x14ac:dyDescent="0.3">
      <c r="A374" s="39" t="s">
        <v>727</v>
      </c>
      <c r="B374" s="39" t="s">
        <v>728</v>
      </c>
      <c r="C374" s="40">
        <v>19647</v>
      </c>
      <c r="D374" s="41"/>
      <c r="E374" s="41"/>
      <c r="F374" s="40">
        <f t="shared" si="7"/>
        <v>19647</v>
      </c>
    </row>
    <row r="375" spans="1:6" ht="18.75" x14ac:dyDescent="0.3">
      <c r="A375" s="39"/>
      <c r="B375" s="39"/>
      <c r="C375" s="40">
        <v>0</v>
      </c>
      <c r="D375" s="41"/>
      <c r="E375" s="41"/>
      <c r="F375" s="40">
        <f>+C375-D375+E375</f>
        <v>0</v>
      </c>
    </row>
    <row r="376" spans="1:6" ht="18.75" x14ac:dyDescent="0.3">
      <c r="A376" s="35" t="s">
        <v>40</v>
      </c>
      <c r="B376" s="35" t="s">
        <v>41</v>
      </c>
      <c r="C376" s="36" t="s">
        <v>1257</v>
      </c>
      <c r="D376" s="37" t="s">
        <v>42</v>
      </c>
      <c r="E376" s="37" t="s">
        <v>43</v>
      </c>
      <c r="F376" s="36" t="s">
        <v>1258</v>
      </c>
    </row>
    <row r="377" spans="1:6" ht="18.75" x14ac:dyDescent="0.3">
      <c r="A377" s="39" t="s">
        <v>729</v>
      </c>
      <c r="B377" s="39" t="s">
        <v>730</v>
      </c>
      <c r="C377" s="40">
        <v>90991.200000000012</v>
      </c>
      <c r="D377" s="41"/>
      <c r="E377" s="41"/>
      <c r="F377" s="40">
        <f t="shared" si="7"/>
        <v>90991.200000000012</v>
      </c>
    </row>
    <row r="378" spans="1:6" ht="18.75" x14ac:dyDescent="0.3">
      <c r="A378" s="39" t="s">
        <v>731</v>
      </c>
      <c r="B378" s="39" t="s">
        <v>732</v>
      </c>
      <c r="C378" s="40">
        <v>0</v>
      </c>
      <c r="D378" s="41"/>
      <c r="E378" s="41"/>
      <c r="F378" s="40">
        <f t="shared" si="7"/>
        <v>0</v>
      </c>
    </row>
    <row r="379" spans="1:6" ht="18.75" x14ac:dyDescent="0.3">
      <c r="A379" s="39" t="s">
        <v>733</v>
      </c>
      <c r="B379" s="39" t="s">
        <v>734</v>
      </c>
      <c r="C379" s="40">
        <v>0</v>
      </c>
      <c r="D379" s="41"/>
      <c r="E379" s="41"/>
      <c r="F379" s="40">
        <f t="shared" si="7"/>
        <v>0</v>
      </c>
    </row>
    <row r="380" spans="1:6" ht="18.75" x14ac:dyDescent="0.3">
      <c r="A380" s="39" t="s">
        <v>735</v>
      </c>
      <c r="B380" s="39" t="s">
        <v>736</v>
      </c>
      <c r="C380" s="40">
        <v>9.3132279666008344E-11</v>
      </c>
      <c r="D380" s="41"/>
      <c r="E380" s="41"/>
      <c r="F380" s="40">
        <f t="shared" si="7"/>
        <v>9.3132279666008344E-11</v>
      </c>
    </row>
    <row r="381" spans="1:6" ht="18.75" x14ac:dyDescent="0.3">
      <c r="A381" s="39" t="s">
        <v>737</v>
      </c>
      <c r="B381" s="39" t="s">
        <v>738</v>
      </c>
      <c r="C381" s="40">
        <v>0</v>
      </c>
      <c r="D381" s="41"/>
      <c r="E381" s="41"/>
      <c r="F381" s="40">
        <f t="shared" si="7"/>
        <v>0</v>
      </c>
    </row>
    <row r="382" spans="1:6" ht="18.75" x14ac:dyDescent="0.3">
      <c r="A382" s="39" t="s">
        <v>739</v>
      </c>
      <c r="B382" s="39" t="s">
        <v>740</v>
      </c>
      <c r="C382" s="40">
        <v>0</v>
      </c>
      <c r="D382" s="41"/>
      <c r="E382" s="41"/>
      <c r="F382" s="40">
        <f t="shared" si="7"/>
        <v>0</v>
      </c>
    </row>
    <row r="383" spans="1:6" ht="18.75" x14ac:dyDescent="0.3">
      <c r="A383" s="39" t="s">
        <v>741</v>
      </c>
      <c r="B383" s="39" t="s">
        <v>742</v>
      </c>
      <c r="C383" s="40">
        <v>0</v>
      </c>
      <c r="D383" s="41"/>
      <c r="E383" s="41"/>
      <c r="F383" s="40">
        <f t="shared" si="7"/>
        <v>0</v>
      </c>
    </row>
    <row r="384" spans="1:6" ht="18.75" x14ac:dyDescent="0.3">
      <c r="A384" s="39" t="s">
        <v>743</v>
      </c>
      <c r="B384" s="39" t="s">
        <v>744</v>
      </c>
      <c r="C384" s="40">
        <v>0</v>
      </c>
      <c r="D384" s="41"/>
      <c r="E384" s="41"/>
      <c r="F384" s="40">
        <f t="shared" si="7"/>
        <v>0</v>
      </c>
    </row>
    <row r="385" spans="1:6" ht="18.75" x14ac:dyDescent="0.3">
      <c r="A385" s="39" t="s">
        <v>745</v>
      </c>
      <c r="B385" s="39" t="s">
        <v>746</v>
      </c>
      <c r="C385" s="40">
        <v>0</v>
      </c>
      <c r="D385" s="41"/>
      <c r="E385" s="41"/>
      <c r="F385" s="40">
        <f t="shared" si="7"/>
        <v>0</v>
      </c>
    </row>
    <row r="386" spans="1:6" ht="18.75" x14ac:dyDescent="0.3">
      <c r="A386" s="39" t="s">
        <v>747</v>
      </c>
      <c r="B386" s="39" t="s">
        <v>748</v>
      </c>
      <c r="C386" s="40">
        <v>0</v>
      </c>
      <c r="D386" s="41"/>
      <c r="E386" s="41"/>
      <c r="F386" s="40">
        <f t="shared" si="7"/>
        <v>0</v>
      </c>
    </row>
    <row r="387" spans="1:6" ht="18.75" x14ac:dyDescent="0.3">
      <c r="A387" s="39" t="s">
        <v>749</v>
      </c>
      <c r="B387" s="39" t="s">
        <v>750</v>
      </c>
      <c r="C387" s="40">
        <v>0</v>
      </c>
      <c r="D387" s="41"/>
      <c r="E387" s="41"/>
      <c r="F387" s="40">
        <f t="shared" si="7"/>
        <v>0</v>
      </c>
    </row>
    <row r="388" spans="1:6" ht="18.75" x14ac:dyDescent="0.3">
      <c r="A388" s="39" t="s">
        <v>751</v>
      </c>
      <c r="B388" s="39" t="s">
        <v>752</v>
      </c>
      <c r="C388" s="40">
        <v>0</v>
      </c>
      <c r="D388" s="41"/>
      <c r="E388" s="41"/>
      <c r="F388" s="40">
        <f t="shared" si="7"/>
        <v>0</v>
      </c>
    </row>
    <row r="389" spans="1:6" ht="18.75" x14ac:dyDescent="0.3">
      <c r="A389" s="39" t="s">
        <v>753</v>
      </c>
      <c r="B389" s="39" t="s">
        <v>754</v>
      </c>
      <c r="C389" s="40">
        <v>0</v>
      </c>
      <c r="D389" s="41"/>
      <c r="E389" s="41"/>
      <c r="F389" s="40">
        <f t="shared" ref="F389:F452" si="8">+C389-D389+E389</f>
        <v>0</v>
      </c>
    </row>
    <row r="390" spans="1:6" ht="18.75" x14ac:dyDescent="0.3">
      <c r="A390" s="39" t="s">
        <v>755</v>
      </c>
      <c r="B390" s="39" t="s">
        <v>756</v>
      </c>
      <c r="C390" s="40">
        <v>0</v>
      </c>
      <c r="D390" s="41"/>
      <c r="E390" s="41"/>
      <c r="F390" s="40">
        <f t="shared" si="8"/>
        <v>0</v>
      </c>
    </row>
    <row r="391" spans="1:6" ht="18.75" x14ac:dyDescent="0.3">
      <c r="A391" s="39" t="s">
        <v>757</v>
      </c>
      <c r="B391" s="39" t="s">
        <v>758</v>
      </c>
      <c r="C391" s="40">
        <v>0</v>
      </c>
      <c r="D391" s="41"/>
      <c r="E391" s="41"/>
      <c r="F391" s="40">
        <f t="shared" si="8"/>
        <v>0</v>
      </c>
    </row>
    <row r="392" spans="1:6" ht="18.75" x14ac:dyDescent="0.3">
      <c r="A392" s="39" t="s">
        <v>759</v>
      </c>
      <c r="B392" s="39" t="s">
        <v>760</v>
      </c>
      <c r="C392" s="40">
        <v>0</v>
      </c>
      <c r="D392" s="41"/>
      <c r="E392" s="41"/>
      <c r="F392" s="40">
        <f t="shared" si="8"/>
        <v>0</v>
      </c>
    </row>
    <row r="393" spans="1:6" ht="18.75" x14ac:dyDescent="0.3">
      <c r="A393" s="39" t="s">
        <v>761</v>
      </c>
      <c r="B393" s="39" t="s">
        <v>762</v>
      </c>
      <c r="C393" s="40">
        <v>37878</v>
      </c>
      <c r="D393" s="41"/>
      <c r="E393" s="41"/>
      <c r="F393" s="40">
        <f t="shared" si="8"/>
        <v>37878</v>
      </c>
    </row>
    <row r="394" spans="1:6" ht="18.75" x14ac:dyDescent="0.3">
      <c r="A394" s="39" t="s">
        <v>763</v>
      </c>
      <c r="B394" s="39" t="s">
        <v>764</v>
      </c>
      <c r="C394" s="40">
        <v>0</v>
      </c>
      <c r="D394" s="41"/>
      <c r="E394" s="41"/>
      <c r="F394" s="40">
        <f t="shared" si="8"/>
        <v>0</v>
      </c>
    </row>
    <row r="395" spans="1:6" ht="18.75" x14ac:dyDescent="0.3">
      <c r="A395" s="39" t="s">
        <v>765</v>
      </c>
      <c r="B395" s="39" t="s">
        <v>766</v>
      </c>
      <c r="C395" s="40">
        <v>0</v>
      </c>
      <c r="D395" s="41"/>
      <c r="E395" s="41"/>
      <c r="F395" s="40">
        <f t="shared" si="8"/>
        <v>0</v>
      </c>
    </row>
    <row r="396" spans="1:6" ht="18.75" x14ac:dyDescent="0.3">
      <c r="A396" s="39" t="s">
        <v>767</v>
      </c>
      <c r="B396" s="39" t="s">
        <v>768</v>
      </c>
      <c r="C396" s="40">
        <v>0</v>
      </c>
      <c r="D396" s="41"/>
      <c r="E396" s="41"/>
      <c r="F396" s="40">
        <f t="shared" si="8"/>
        <v>0</v>
      </c>
    </row>
    <row r="397" spans="1:6" ht="18.75" x14ac:dyDescent="0.3">
      <c r="A397" s="39" t="s">
        <v>769</v>
      </c>
      <c r="B397" s="39" t="s">
        <v>770</v>
      </c>
      <c r="C397" s="40">
        <v>0</v>
      </c>
      <c r="D397" s="41"/>
      <c r="E397" s="41"/>
      <c r="F397" s="40">
        <f t="shared" si="8"/>
        <v>0</v>
      </c>
    </row>
    <row r="398" spans="1:6" ht="18.75" x14ac:dyDescent="0.3">
      <c r="A398" s="39" t="s">
        <v>771</v>
      </c>
      <c r="B398" s="39" t="s">
        <v>772</v>
      </c>
      <c r="C398" s="40">
        <v>0</v>
      </c>
      <c r="D398" s="41"/>
      <c r="E398" s="41"/>
      <c r="F398" s="40">
        <f t="shared" si="8"/>
        <v>0</v>
      </c>
    </row>
    <row r="399" spans="1:6" ht="18.75" x14ac:dyDescent="0.3">
      <c r="A399" s="39" t="s">
        <v>773</v>
      </c>
      <c r="B399" s="39" t="s">
        <v>774</v>
      </c>
      <c r="C399" s="40">
        <v>0</v>
      </c>
      <c r="D399" s="41"/>
      <c r="E399" s="41"/>
      <c r="F399" s="40">
        <f t="shared" si="8"/>
        <v>0</v>
      </c>
    </row>
    <row r="400" spans="1:6" ht="18.75" x14ac:dyDescent="0.3">
      <c r="A400" s="39" t="s">
        <v>775</v>
      </c>
      <c r="B400" s="39" t="s">
        <v>776</v>
      </c>
      <c r="C400" s="40">
        <v>0</v>
      </c>
      <c r="D400" s="41"/>
      <c r="E400" s="41">
        <v>37288</v>
      </c>
      <c r="F400" s="40">
        <f t="shared" si="8"/>
        <v>37288</v>
      </c>
    </row>
    <row r="401" spans="1:6" ht="18.75" x14ac:dyDescent="0.3">
      <c r="A401" s="39" t="s">
        <v>777</v>
      </c>
      <c r="B401" s="39" t="s">
        <v>778</v>
      </c>
      <c r="C401" s="40">
        <v>0</v>
      </c>
      <c r="D401" s="41"/>
      <c r="E401" s="41"/>
      <c r="F401" s="40">
        <f t="shared" si="8"/>
        <v>0</v>
      </c>
    </row>
    <row r="402" spans="1:6" ht="18.75" x14ac:dyDescent="0.3">
      <c r="A402" s="39" t="s">
        <v>779</v>
      </c>
      <c r="B402" s="39" t="s">
        <v>780</v>
      </c>
      <c r="C402" s="40">
        <v>0</v>
      </c>
      <c r="D402" s="41"/>
      <c r="E402" s="41"/>
      <c r="F402" s="40">
        <f t="shared" si="8"/>
        <v>0</v>
      </c>
    </row>
    <row r="403" spans="1:6" ht="18.75" x14ac:dyDescent="0.3">
      <c r="A403" s="39" t="s">
        <v>781</v>
      </c>
      <c r="B403" s="39" t="s">
        <v>782</v>
      </c>
      <c r="C403" s="40">
        <v>0.5</v>
      </c>
      <c r="D403" s="41"/>
      <c r="E403" s="41">
        <v>472950.08</v>
      </c>
      <c r="F403" s="40">
        <f t="shared" si="8"/>
        <v>472950.58</v>
      </c>
    </row>
    <row r="404" spans="1:6" ht="18.75" x14ac:dyDescent="0.3">
      <c r="A404" s="39" t="s">
        <v>783</v>
      </c>
      <c r="B404" s="39" t="s">
        <v>784</v>
      </c>
      <c r="C404" s="40">
        <v>0</v>
      </c>
      <c r="D404" s="41"/>
      <c r="E404" s="41">
        <v>795415.27</v>
      </c>
      <c r="F404" s="40">
        <f t="shared" si="8"/>
        <v>795415.27</v>
      </c>
    </row>
    <row r="405" spans="1:6" ht="18.75" x14ac:dyDescent="0.3">
      <c r="A405" s="39" t="s">
        <v>785</v>
      </c>
      <c r="B405" s="39" t="s">
        <v>786</v>
      </c>
      <c r="C405" s="40">
        <v>0</v>
      </c>
      <c r="D405" s="41"/>
      <c r="E405" s="41"/>
      <c r="F405" s="40">
        <f t="shared" si="8"/>
        <v>0</v>
      </c>
    </row>
    <row r="406" spans="1:6" ht="18.75" x14ac:dyDescent="0.3">
      <c r="A406" s="39" t="s">
        <v>787</v>
      </c>
      <c r="B406" s="39" t="s">
        <v>788</v>
      </c>
      <c r="C406" s="40">
        <v>0</v>
      </c>
      <c r="D406" s="41"/>
      <c r="E406" s="41"/>
      <c r="F406" s="40">
        <f t="shared" si="8"/>
        <v>0</v>
      </c>
    </row>
    <row r="407" spans="1:6" ht="18.75" x14ac:dyDescent="0.3">
      <c r="A407" s="39" t="s">
        <v>789</v>
      </c>
      <c r="B407" s="39" t="s">
        <v>790</v>
      </c>
      <c r="C407" s="40">
        <v>13452</v>
      </c>
      <c r="D407" s="41"/>
      <c r="E407" s="41"/>
      <c r="F407" s="40">
        <f t="shared" si="8"/>
        <v>13452</v>
      </c>
    </row>
    <row r="408" spans="1:6" ht="18.75" x14ac:dyDescent="0.3">
      <c r="A408" s="39" t="s">
        <v>791</v>
      </c>
      <c r="B408" s="39" t="s">
        <v>792</v>
      </c>
      <c r="C408" s="40">
        <v>0</v>
      </c>
      <c r="D408" s="41"/>
      <c r="E408" s="41"/>
      <c r="F408" s="40">
        <f t="shared" si="8"/>
        <v>0</v>
      </c>
    </row>
    <row r="409" spans="1:6" ht="18.75" x14ac:dyDescent="0.3">
      <c r="A409" s="39" t="s">
        <v>793</v>
      </c>
      <c r="B409" s="39" t="s">
        <v>794</v>
      </c>
      <c r="C409" s="40">
        <v>0</v>
      </c>
      <c r="D409" s="41"/>
      <c r="E409" s="41"/>
      <c r="F409" s="40">
        <f t="shared" si="8"/>
        <v>0</v>
      </c>
    </row>
    <row r="410" spans="1:6" ht="18.75" x14ac:dyDescent="0.3">
      <c r="A410" s="39" t="s">
        <v>795</v>
      </c>
      <c r="B410" s="39" t="s">
        <v>796</v>
      </c>
      <c r="C410" s="40">
        <v>0</v>
      </c>
      <c r="D410" s="41"/>
      <c r="E410" s="41"/>
      <c r="F410" s="40">
        <f t="shared" si="8"/>
        <v>0</v>
      </c>
    </row>
    <row r="411" spans="1:6" ht="18.75" x14ac:dyDescent="0.3">
      <c r="A411" s="39" t="s">
        <v>797</v>
      </c>
      <c r="B411" s="39" t="s">
        <v>798</v>
      </c>
      <c r="C411" s="40">
        <v>1025</v>
      </c>
      <c r="D411" s="41"/>
      <c r="E411" s="41"/>
      <c r="F411" s="40">
        <f t="shared" si="8"/>
        <v>1025</v>
      </c>
    </row>
    <row r="412" spans="1:6" ht="18.75" x14ac:dyDescent="0.3">
      <c r="A412" s="39" t="s">
        <v>799</v>
      </c>
      <c r="B412" s="39" t="s">
        <v>800</v>
      </c>
      <c r="C412" s="40">
        <v>0</v>
      </c>
      <c r="D412" s="41"/>
      <c r="E412" s="41"/>
      <c r="F412" s="40">
        <f t="shared" si="8"/>
        <v>0</v>
      </c>
    </row>
    <row r="413" spans="1:6" ht="18.75" x14ac:dyDescent="0.3">
      <c r="A413" s="39" t="s">
        <v>801</v>
      </c>
      <c r="B413" s="39" t="s">
        <v>802</v>
      </c>
      <c r="C413" s="40">
        <v>0</v>
      </c>
      <c r="D413" s="41"/>
      <c r="E413" s="41"/>
      <c r="F413" s="40">
        <f t="shared" si="8"/>
        <v>0</v>
      </c>
    </row>
    <row r="414" spans="1:6" ht="18.75" x14ac:dyDescent="0.3">
      <c r="A414" s="39" t="s">
        <v>803</v>
      </c>
      <c r="B414" s="39" t="s">
        <v>804</v>
      </c>
      <c r="C414" s="40">
        <v>0</v>
      </c>
      <c r="D414" s="41"/>
      <c r="E414" s="41"/>
      <c r="F414" s="40">
        <f t="shared" si="8"/>
        <v>0</v>
      </c>
    </row>
    <row r="415" spans="1:6" ht="18.75" x14ac:dyDescent="0.3">
      <c r="A415" s="39" t="s">
        <v>805</v>
      </c>
      <c r="B415" s="39" t="s">
        <v>806</v>
      </c>
      <c r="C415" s="40">
        <v>0</v>
      </c>
      <c r="D415" s="41"/>
      <c r="E415" s="41"/>
      <c r="F415" s="40">
        <f t="shared" si="8"/>
        <v>0</v>
      </c>
    </row>
    <row r="416" spans="1:6" ht="18.75" x14ac:dyDescent="0.3">
      <c r="A416" s="39" t="s">
        <v>807</v>
      </c>
      <c r="B416" s="39" t="s">
        <v>808</v>
      </c>
      <c r="C416" s="40">
        <v>0</v>
      </c>
      <c r="D416" s="41"/>
      <c r="E416" s="41"/>
      <c r="F416" s="40">
        <f t="shared" si="8"/>
        <v>0</v>
      </c>
    </row>
    <row r="417" spans="1:6" ht="18.75" x14ac:dyDescent="0.3">
      <c r="A417" s="39"/>
      <c r="B417" s="39"/>
      <c r="C417" s="40">
        <v>0</v>
      </c>
      <c r="D417" s="41"/>
      <c r="E417" s="41"/>
      <c r="F417" s="40">
        <f>+C417-D417+E417</f>
        <v>0</v>
      </c>
    </row>
    <row r="418" spans="1:6" ht="18.75" x14ac:dyDescent="0.3">
      <c r="A418" s="35" t="s">
        <v>40</v>
      </c>
      <c r="B418" s="35" t="s">
        <v>41</v>
      </c>
      <c r="C418" s="36" t="s">
        <v>1257</v>
      </c>
      <c r="D418" s="37" t="s">
        <v>42</v>
      </c>
      <c r="E418" s="37" t="s">
        <v>43</v>
      </c>
      <c r="F418" s="36" t="s">
        <v>1258</v>
      </c>
    </row>
    <row r="419" spans="1:6" ht="18.75" x14ac:dyDescent="0.3">
      <c r="A419" s="39" t="s">
        <v>809</v>
      </c>
      <c r="B419" s="39" t="s">
        <v>810</v>
      </c>
      <c r="C419" s="40">
        <v>0</v>
      </c>
      <c r="D419" s="41"/>
      <c r="E419" s="41"/>
      <c r="F419" s="40">
        <f t="shared" si="8"/>
        <v>0</v>
      </c>
    </row>
    <row r="420" spans="1:6" ht="18.75" x14ac:dyDescent="0.3">
      <c r="A420" s="39" t="s">
        <v>811</v>
      </c>
      <c r="B420" s="39" t="s">
        <v>812</v>
      </c>
      <c r="C420" s="40">
        <v>0</v>
      </c>
      <c r="D420" s="41"/>
      <c r="E420" s="41"/>
      <c r="F420" s="40">
        <f t="shared" si="8"/>
        <v>0</v>
      </c>
    </row>
    <row r="421" spans="1:6" ht="18.75" x14ac:dyDescent="0.3">
      <c r="A421" s="39" t="s">
        <v>813</v>
      </c>
      <c r="B421" s="39" t="s">
        <v>814</v>
      </c>
      <c r="C421" s="40">
        <v>0</v>
      </c>
      <c r="D421" s="41"/>
      <c r="E421" s="41"/>
      <c r="F421" s="40">
        <f t="shared" si="8"/>
        <v>0</v>
      </c>
    </row>
    <row r="422" spans="1:6" ht="18.75" x14ac:dyDescent="0.3">
      <c r="A422" s="39" t="s">
        <v>815</v>
      </c>
      <c r="B422" s="39" t="s">
        <v>816</v>
      </c>
      <c r="C422" s="40">
        <v>0</v>
      </c>
      <c r="D422" s="41"/>
      <c r="E422" s="41"/>
      <c r="F422" s="40">
        <f t="shared" si="8"/>
        <v>0</v>
      </c>
    </row>
    <row r="423" spans="1:6" ht="18.75" x14ac:dyDescent="0.3">
      <c r="A423" s="39" t="s">
        <v>817</v>
      </c>
      <c r="B423" s="39" t="s">
        <v>818</v>
      </c>
      <c r="C423" s="40">
        <v>0</v>
      </c>
      <c r="D423" s="41"/>
      <c r="E423" s="41"/>
      <c r="F423" s="40">
        <f t="shared" si="8"/>
        <v>0</v>
      </c>
    </row>
    <row r="424" spans="1:6" ht="18.75" x14ac:dyDescent="0.3">
      <c r="A424" s="39" t="s">
        <v>819</v>
      </c>
      <c r="B424" s="39" t="s">
        <v>820</v>
      </c>
      <c r="C424" s="40">
        <v>0</v>
      </c>
      <c r="D424" s="41"/>
      <c r="E424" s="41"/>
      <c r="F424" s="40">
        <f t="shared" si="8"/>
        <v>0</v>
      </c>
    </row>
    <row r="425" spans="1:6" ht="18.75" x14ac:dyDescent="0.3">
      <c r="A425" s="39" t="s">
        <v>821</v>
      </c>
      <c r="B425" s="39" t="s">
        <v>822</v>
      </c>
      <c r="C425" s="40">
        <v>0</v>
      </c>
      <c r="D425" s="41"/>
      <c r="E425" s="41"/>
      <c r="F425" s="40">
        <f t="shared" si="8"/>
        <v>0</v>
      </c>
    </row>
    <row r="426" spans="1:6" ht="18.75" x14ac:dyDescent="0.3">
      <c r="A426" s="39" t="s">
        <v>823</v>
      </c>
      <c r="B426" s="39" t="s">
        <v>824</v>
      </c>
      <c r="C426" s="40">
        <v>0</v>
      </c>
      <c r="D426" s="41"/>
      <c r="E426" s="41"/>
      <c r="F426" s="40">
        <f t="shared" si="8"/>
        <v>0</v>
      </c>
    </row>
    <row r="427" spans="1:6" ht="18.75" x14ac:dyDescent="0.3">
      <c r="A427" s="39" t="s">
        <v>825</v>
      </c>
      <c r="B427" s="39" t="s">
        <v>826</v>
      </c>
      <c r="C427" s="40">
        <v>209999.88</v>
      </c>
      <c r="D427" s="41">
        <v>548505.31000000006</v>
      </c>
      <c r="E427" s="41">
        <v>338505.43</v>
      </c>
      <c r="F427" s="40">
        <f t="shared" si="8"/>
        <v>0</v>
      </c>
    </row>
    <row r="428" spans="1:6" ht="18.75" x14ac:dyDescent="0.3">
      <c r="A428" s="39" t="s">
        <v>827</v>
      </c>
      <c r="B428" s="39" t="s">
        <v>828</v>
      </c>
      <c r="C428" s="40">
        <v>0</v>
      </c>
      <c r="D428" s="41"/>
      <c r="E428" s="41"/>
      <c r="F428" s="40">
        <f t="shared" si="8"/>
        <v>0</v>
      </c>
    </row>
    <row r="429" spans="1:6" ht="18.75" x14ac:dyDescent="0.3">
      <c r="A429" s="39" t="s">
        <v>829</v>
      </c>
      <c r="B429" s="39" t="s">
        <v>830</v>
      </c>
      <c r="C429" s="40">
        <v>0</v>
      </c>
      <c r="D429" s="41"/>
      <c r="E429" s="41"/>
      <c r="F429" s="40">
        <f t="shared" si="8"/>
        <v>0</v>
      </c>
    </row>
    <row r="430" spans="1:6" ht="18.75" x14ac:dyDescent="0.3">
      <c r="A430" s="39" t="s">
        <v>831</v>
      </c>
      <c r="B430" s="39" t="s">
        <v>832</v>
      </c>
      <c r="C430" s="40">
        <v>0</v>
      </c>
      <c r="D430" s="41"/>
      <c r="E430" s="41"/>
      <c r="F430" s="40">
        <f t="shared" si="8"/>
        <v>0</v>
      </c>
    </row>
    <row r="431" spans="1:6" ht="18.75" x14ac:dyDescent="0.3">
      <c r="A431" s="39" t="s">
        <v>833</v>
      </c>
      <c r="B431" s="39" t="s">
        <v>834</v>
      </c>
      <c r="C431" s="40">
        <v>0</v>
      </c>
      <c r="D431" s="41">
        <v>11800</v>
      </c>
      <c r="E431" s="41">
        <v>11800</v>
      </c>
      <c r="F431" s="40">
        <f t="shared" si="8"/>
        <v>0</v>
      </c>
    </row>
    <row r="432" spans="1:6" ht="18.75" x14ac:dyDescent="0.3">
      <c r="A432" s="39" t="s">
        <v>835</v>
      </c>
      <c r="B432" s="39" t="s">
        <v>836</v>
      </c>
      <c r="C432" s="40">
        <v>11800</v>
      </c>
      <c r="D432" s="41">
        <v>11800</v>
      </c>
      <c r="E432" s="41"/>
      <c r="F432" s="40">
        <f t="shared" si="8"/>
        <v>0</v>
      </c>
    </row>
    <row r="433" spans="1:6" ht="18.75" x14ac:dyDescent="0.3">
      <c r="A433" s="39" t="s">
        <v>837</v>
      </c>
      <c r="B433" s="39" t="s">
        <v>838</v>
      </c>
      <c r="C433" s="40">
        <v>59000</v>
      </c>
      <c r="D433" s="41">
        <v>59000</v>
      </c>
      <c r="E433" s="41"/>
      <c r="F433" s="40">
        <f t="shared" si="8"/>
        <v>0</v>
      </c>
    </row>
    <row r="434" spans="1:6" ht="18.75" x14ac:dyDescent="0.3">
      <c r="A434" s="39" t="s">
        <v>839</v>
      </c>
      <c r="B434" s="39" t="s">
        <v>840</v>
      </c>
      <c r="C434" s="40">
        <v>0</v>
      </c>
      <c r="D434" s="41"/>
      <c r="E434" s="41"/>
      <c r="F434" s="40">
        <f t="shared" si="8"/>
        <v>0</v>
      </c>
    </row>
    <row r="435" spans="1:6" ht="18.75" x14ac:dyDescent="0.3">
      <c r="A435" s="39" t="s">
        <v>841</v>
      </c>
      <c r="B435" s="39" t="s">
        <v>842</v>
      </c>
      <c r="C435" s="40">
        <v>11800</v>
      </c>
      <c r="D435" s="41">
        <v>11800</v>
      </c>
      <c r="E435" s="41"/>
      <c r="F435" s="40">
        <f t="shared" si="8"/>
        <v>0</v>
      </c>
    </row>
    <row r="436" spans="1:6" ht="18.75" x14ac:dyDescent="0.3">
      <c r="A436" s="39" t="s">
        <v>843</v>
      </c>
      <c r="B436" s="39" t="s">
        <v>844</v>
      </c>
      <c r="C436" s="40">
        <v>0</v>
      </c>
      <c r="D436" s="41"/>
      <c r="E436" s="41"/>
      <c r="F436" s="40">
        <f t="shared" si="8"/>
        <v>0</v>
      </c>
    </row>
    <row r="437" spans="1:6" ht="18.75" x14ac:dyDescent="0.3">
      <c r="A437" s="39" t="s">
        <v>845</v>
      </c>
      <c r="B437" s="39" t="s">
        <v>846</v>
      </c>
      <c r="C437" s="40">
        <v>6.8212102632969618E-13</v>
      </c>
      <c r="D437" s="41"/>
      <c r="E437" s="41"/>
      <c r="F437" s="40">
        <f t="shared" si="8"/>
        <v>6.8212102632969618E-13</v>
      </c>
    </row>
    <row r="438" spans="1:6" ht="18.75" x14ac:dyDescent="0.3">
      <c r="A438" s="39" t="s">
        <v>847</v>
      </c>
      <c r="B438" s="39" t="s">
        <v>848</v>
      </c>
      <c r="C438" s="40">
        <v>0</v>
      </c>
      <c r="D438" s="41"/>
      <c r="E438" s="41"/>
      <c r="F438" s="40">
        <f t="shared" si="8"/>
        <v>0</v>
      </c>
    </row>
    <row r="439" spans="1:6" ht="18.75" x14ac:dyDescent="0.3">
      <c r="A439" s="39" t="s">
        <v>849</v>
      </c>
      <c r="B439" s="39" t="s">
        <v>850</v>
      </c>
      <c r="C439" s="40">
        <v>0</v>
      </c>
      <c r="D439" s="41"/>
      <c r="E439" s="41"/>
      <c r="F439" s="40">
        <f t="shared" si="8"/>
        <v>0</v>
      </c>
    </row>
    <row r="440" spans="1:6" ht="18.75" x14ac:dyDescent="0.3">
      <c r="A440" s="39" t="s">
        <v>851</v>
      </c>
      <c r="B440" s="39" t="s">
        <v>852</v>
      </c>
      <c r="C440" s="40">
        <v>94400</v>
      </c>
      <c r="D440" s="41">
        <v>94400</v>
      </c>
      <c r="E440" s="41"/>
      <c r="F440" s="40">
        <f t="shared" si="8"/>
        <v>0</v>
      </c>
    </row>
    <row r="441" spans="1:6" ht="18.75" x14ac:dyDescent="0.3">
      <c r="A441" s="39" t="s">
        <v>853</v>
      </c>
      <c r="B441" s="39" t="s">
        <v>854</v>
      </c>
      <c r="C441" s="40">
        <v>0</v>
      </c>
      <c r="D441" s="41"/>
      <c r="E441" s="41"/>
      <c r="F441" s="40">
        <f t="shared" si="8"/>
        <v>0</v>
      </c>
    </row>
    <row r="442" spans="1:6" ht="18.75" x14ac:dyDescent="0.3">
      <c r="A442" s="39" t="s">
        <v>855</v>
      </c>
      <c r="B442" s="39" t="s">
        <v>856</v>
      </c>
      <c r="C442" s="40">
        <v>0</v>
      </c>
      <c r="D442" s="41"/>
      <c r="E442" s="41"/>
      <c r="F442" s="40">
        <f t="shared" si="8"/>
        <v>0</v>
      </c>
    </row>
    <row r="443" spans="1:6" ht="18.75" x14ac:dyDescent="0.3">
      <c r="A443" s="39" t="s">
        <v>857</v>
      </c>
      <c r="B443" s="39" t="s">
        <v>858</v>
      </c>
      <c r="C443" s="40">
        <v>0</v>
      </c>
      <c r="D443" s="41"/>
      <c r="E443" s="41"/>
      <c r="F443" s="40">
        <f t="shared" si="8"/>
        <v>0</v>
      </c>
    </row>
    <row r="444" spans="1:6" ht="18.75" x14ac:dyDescent="0.3">
      <c r="A444" s="39" t="s">
        <v>859</v>
      </c>
      <c r="B444" s="39" t="s">
        <v>860</v>
      </c>
      <c r="C444" s="40">
        <v>0</v>
      </c>
      <c r="D444" s="41"/>
      <c r="E444" s="41"/>
      <c r="F444" s="40">
        <f t="shared" si="8"/>
        <v>0</v>
      </c>
    </row>
    <row r="445" spans="1:6" ht="18.75" x14ac:dyDescent="0.3">
      <c r="A445" s="39" t="s">
        <v>861</v>
      </c>
      <c r="B445" s="39" t="s">
        <v>862</v>
      </c>
      <c r="C445" s="40">
        <v>0</v>
      </c>
      <c r="D445" s="41"/>
      <c r="E445" s="41"/>
      <c r="F445" s="40">
        <f t="shared" si="8"/>
        <v>0</v>
      </c>
    </row>
    <row r="446" spans="1:6" ht="18.75" x14ac:dyDescent="0.3">
      <c r="A446" s="39" t="s">
        <v>863</v>
      </c>
      <c r="B446" s="39" t="s">
        <v>864</v>
      </c>
      <c r="C446" s="40">
        <v>0</v>
      </c>
      <c r="D446" s="41"/>
      <c r="E446" s="41"/>
      <c r="F446" s="40">
        <f t="shared" si="8"/>
        <v>0</v>
      </c>
    </row>
    <row r="447" spans="1:6" ht="18.75" x14ac:dyDescent="0.3">
      <c r="A447" s="39" t="s">
        <v>865</v>
      </c>
      <c r="B447" s="39" t="s">
        <v>866</v>
      </c>
      <c r="C447" s="40">
        <v>0</v>
      </c>
      <c r="D447" s="41"/>
      <c r="E447" s="41"/>
      <c r="F447" s="40">
        <f t="shared" si="8"/>
        <v>0</v>
      </c>
    </row>
    <row r="448" spans="1:6" ht="18.75" x14ac:dyDescent="0.3">
      <c r="A448" s="39" t="s">
        <v>867</v>
      </c>
      <c r="B448" s="39" t="s">
        <v>868</v>
      </c>
      <c r="C448" s="40">
        <v>0</v>
      </c>
      <c r="D448" s="41"/>
      <c r="E448" s="41"/>
      <c r="F448" s="40">
        <f t="shared" si="8"/>
        <v>0</v>
      </c>
    </row>
    <row r="449" spans="1:6" ht="18.75" x14ac:dyDescent="0.3">
      <c r="A449" s="39" t="s">
        <v>869</v>
      </c>
      <c r="B449" s="39" t="s">
        <v>870</v>
      </c>
      <c r="C449" s="40">
        <v>396702.22</v>
      </c>
      <c r="D449" s="41">
        <v>396702.22</v>
      </c>
      <c r="E449" s="41"/>
      <c r="F449" s="40">
        <f t="shared" si="8"/>
        <v>0</v>
      </c>
    </row>
    <row r="450" spans="1:6" ht="18.75" x14ac:dyDescent="0.3">
      <c r="A450" s="39" t="s">
        <v>871</v>
      </c>
      <c r="B450" s="39" t="s">
        <v>872</v>
      </c>
      <c r="C450" s="40">
        <v>5575720</v>
      </c>
      <c r="D450" s="41">
        <v>10686500</v>
      </c>
      <c r="E450" s="41">
        <v>2773006.25</v>
      </c>
      <c r="F450" s="40">
        <f t="shared" si="8"/>
        <v>-2337773.75</v>
      </c>
    </row>
    <row r="451" spans="1:6" ht="18.75" x14ac:dyDescent="0.3">
      <c r="A451" s="39" t="s">
        <v>873</v>
      </c>
      <c r="B451" s="39" t="s">
        <v>874</v>
      </c>
      <c r="C451" s="40">
        <v>2042473.1400000001</v>
      </c>
      <c r="D451" s="41">
        <v>520633.14</v>
      </c>
      <c r="E451" s="41"/>
      <c r="F451" s="40">
        <f t="shared" si="8"/>
        <v>1521840</v>
      </c>
    </row>
    <row r="452" spans="1:6" ht="18.75" x14ac:dyDescent="0.3">
      <c r="A452" s="39" t="s">
        <v>875</v>
      </c>
      <c r="B452" s="39" t="s">
        <v>876</v>
      </c>
      <c r="C452" s="40">
        <v>991425</v>
      </c>
      <c r="D452" s="41"/>
      <c r="E452" s="41"/>
      <c r="F452" s="40">
        <f t="shared" si="8"/>
        <v>991425</v>
      </c>
    </row>
    <row r="453" spans="1:6" ht="18.75" x14ac:dyDescent="0.3">
      <c r="A453" s="39" t="s">
        <v>877</v>
      </c>
      <c r="B453" s="39" t="s">
        <v>878</v>
      </c>
      <c r="C453" s="40">
        <v>3475312.5</v>
      </c>
      <c r="D453" s="41">
        <v>2360250</v>
      </c>
      <c r="E453" s="41">
        <v>1312500</v>
      </c>
      <c r="F453" s="40">
        <f t="shared" ref="F453:F516" si="9">+C453-D453+E453</f>
        <v>2427562.5</v>
      </c>
    </row>
    <row r="454" spans="1:6" ht="18.75" x14ac:dyDescent="0.3">
      <c r="A454" s="39" t="s">
        <v>879</v>
      </c>
      <c r="B454" s="39" t="s">
        <v>880</v>
      </c>
      <c r="C454" s="40">
        <v>1644655.2000000011</v>
      </c>
      <c r="D454" s="41"/>
      <c r="E454" s="41">
        <v>5539752</v>
      </c>
      <c r="F454" s="40">
        <f t="shared" si="9"/>
        <v>7184407.2000000011</v>
      </c>
    </row>
    <row r="455" spans="1:6" ht="18.75" x14ac:dyDescent="0.3">
      <c r="A455" s="39" t="s">
        <v>881</v>
      </c>
      <c r="B455" s="39" t="s">
        <v>882</v>
      </c>
      <c r="C455" s="40">
        <v>1313500</v>
      </c>
      <c r="D455" s="41"/>
      <c r="F455" s="40">
        <f t="shared" si="9"/>
        <v>1313500</v>
      </c>
    </row>
    <row r="456" spans="1:6" ht="18.75" x14ac:dyDescent="0.3">
      <c r="A456" s="39" t="s">
        <v>883</v>
      </c>
      <c r="B456" s="42" t="s">
        <v>884</v>
      </c>
      <c r="C456" s="40">
        <v>6114750</v>
      </c>
      <c r="D456" s="41">
        <v>2510500</v>
      </c>
      <c r="E456" s="41">
        <v>7140625</v>
      </c>
      <c r="F456" s="40">
        <f t="shared" si="9"/>
        <v>10744875</v>
      </c>
    </row>
    <row r="457" spans="1:6" ht="18.75" x14ac:dyDescent="0.3">
      <c r="A457" s="39" t="s">
        <v>885</v>
      </c>
      <c r="B457" s="39" t="s">
        <v>886</v>
      </c>
      <c r="C457" s="40">
        <v>856621.80000000016</v>
      </c>
      <c r="D457" s="41"/>
      <c r="E457" s="41"/>
      <c r="F457" s="40">
        <f t="shared" si="9"/>
        <v>856621.80000000016</v>
      </c>
    </row>
    <row r="458" spans="1:6" ht="18.75" x14ac:dyDescent="0.3">
      <c r="A458" s="39"/>
      <c r="B458" s="39"/>
      <c r="C458" s="40">
        <v>0</v>
      </c>
      <c r="D458" s="41"/>
      <c r="E458" s="41"/>
      <c r="F458" s="40">
        <f>+C458-D458+E458</f>
        <v>0</v>
      </c>
    </row>
    <row r="459" spans="1:6" ht="18.75" x14ac:dyDescent="0.3">
      <c r="A459" s="35" t="s">
        <v>40</v>
      </c>
      <c r="B459" s="35" t="s">
        <v>41</v>
      </c>
      <c r="C459" s="36" t="s">
        <v>1257</v>
      </c>
      <c r="D459" s="37" t="s">
        <v>42</v>
      </c>
      <c r="E459" s="37" t="s">
        <v>43</v>
      </c>
      <c r="F459" s="36" t="s">
        <v>1258</v>
      </c>
    </row>
    <row r="460" spans="1:6" ht="18.75" x14ac:dyDescent="0.3">
      <c r="A460" s="39" t="s">
        <v>887</v>
      </c>
      <c r="B460" s="39" t="s">
        <v>888</v>
      </c>
      <c r="C460" s="40">
        <v>0</v>
      </c>
      <c r="D460" s="41"/>
      <c r="E460" s="41"/>
      <c r="F460" s="40">
        <f t="shared" si="9"/>
        <v>0</v>
      </c>
    </row>
    <row r="461" spans="1:6" ht="18.75" x14ac:dyDescent="0.3">
      <c r="A461" s="39" t="s">
        <v>889</v>
      </c>
      <c r="B461" s="39" t="s">
        <v>890</v>
      </c>
      <c r="C461" s="40">
        <v>0</v>
      </c>
      <c r="D461" s="41"/>
      <c r="E461" s="41"/>
      <c r="F461" s="40">
        <f t="shared" si="9"/>
        <v>0</v>
      </c>
    </row>
    <row r="462" spans="1:6" ht="18.75" x14ac:dyDescent="0.3">
      <c r="A462" s="39" t="s">
        <v>891</v>
      </c>
      <c r="B462" s="39" t="s">
        <v>892</v>
      </c>
      <c r="C462" s="40">
        <v>0</v>
      </c>
      <c r="D462" s="41"/>
      <c r="E462" s="41"/>
      <c r="F462" s="40">
        <f t="shared" si="9"/>
        <v>0</v>
      </c>
    </row>
    <row r="463" spans="1:6" ht="18.75" x14ac:dyDescent="0.3">
      <c r="A463" s="39" t="s">
        <v>893</v>
      </c>
      <c r="B463" s="39" t="s">
        <v>894</v>
      </c>
      <c r="C463" s="40">
        <v>0</v>
      </c>
      <c r="D463" s="41"/>
      <c r="E463" s="41"/>
      <c r="F463" s="40">
        <f t="shared" si="9"/>
        <v>0</v>
      </c>
    </row>
    <row r="464" spans="1:6" ht="18.75" x14ac:dyDescent="0.3">
      <c r="A464" s="39" t="s">
        <v>895</v>
      </c>
      <c r="B464" s="39" t="s">
        <v>896</v>
      </c>
      <c r="C464" s="40">
        <v>1747529.58</v>
      </c>
      <c r="D464" s="41"/>
      <c r="E464" s="41">
        <v>1850723.35</v>
      </c>
      <c r="F464" s="40">
        <f t="shared" si="9"/>
        <v>3598252.93</v>
      </c>
    </row>
    <row r="465" spans="1:6" ht="18.75" x14ac:dyDescent="0.3">
      <c r="A465" s="39" t="s">
        <v>897</v>
      </c>
      <c r="B465" s="39" t="s">
        <v>898</v>
      </c>
      <c r="C465" s="40">
        <v>20945</v>
      </c>
      <c r="D465" s="41"/>
      <c r="E465" s="41"/>
      <c r="F465" s="40">
        <f t="shared" si="9"/>
        <v>20945</v>
      </c>
    </row>
    <row r="466" spans="1:6" ht="18.75" x14ac:dyDescent="0.3">
      <c r="A466" s="39" t="s">
        <v>899</v>
      </c>
      <c r="B466" s="39" t="s">
        <v>900</v>
      </c>
      <c r="C466" s="40">
        <v>0</v>
      </c>
      <c r="D466" s="41"/>
      <c r="E466" s="41"/>
      <c r="F466" s="40">
        <f t="shared" si="9"/>
        <v>0</v>
      </c>
    </row>
    <row r="467" spans="1:6" ht="18.75" x14ac:dyDescent="0.3">
      <c r="A467" s="39" t="s">
        <v>901</v>
      </c>
      <c r="B467" s="39" t="s">
        <v>902</v>
      </c>
      <c r="C467" s="40">
        <v>0</v>
      </c>
      <c r="D467" s="41"/>
      <c r="E467" s="41"/>
      <c r="F467" s="40">
        <f t="shared" si="9"/>
        <v>0</v>
      </c>
    </row>
    <row r="468" spans="1:6" ht="18.75" x14ac:dyDescent="0.3">
      <c r="A468" s="39" t="s">
        <v>903</v>
      </c>
      <c r="B468" s="39" t="s">
        <v>904</v>
      </c>
      <c r="C468" s="40">
        <v>0</v>
      </c>
      <c r="D468" s="41"/>
      <c r="E468" s="41"/>
      <c r="F468" s="40">
        <f t="shared" si="9"/>
        <v>0</v>
      </c>
    </row>
    <row r="469" spans="1:6" ht="18.75" x14ac:dyDescent="0.3">
      <c r="A469" s="39" t="s">
        <v>905</v>
      </c>
      <c r="B469" s="39" t="s">
        <v>906</v>
      </c>
      <c r="C469" s="40">
        <v>159531.89000000001</v>
      </c>
      <c r="D469" s="41">
        <v>159531.89000000001</v>
      </c>
      <c r="E469" s="41"/>
      <c r="F469" s="40">
        <f t="shared" si="9"/>
        <v>0</v>
      </c>
    </row>
    <row r="470" spans="1:6" ht="18.75" x14ac:dyDescent="0.3">
      <c r="A470" s="39" t="s">
        <v>907</v>
      </c>
      <c r="B470" s="39" t="s">
        <v>908</v>
      </c>
      <c r="C470" s="40">
        <v>0</v>
      </c>
      <c r="D470" s="41"/>
      <c r="E470" s="41"/>
      <c r="F470" s="40">
        <f t="shared" si="9"/>
        <v>0</v>
      </c>
    </row>
    <row r="471" spans="1:6" ht="18.75" x14ac:dyDescent="0.3">
      <c r="A471" s="39" t="s">
        <v>909</v>
      </c>
      <c r="B471" s="39" t="s">
        <v>910</v>
      </c>
      <c r="C471" s="40">
        <v>640460.68999999994</v>
      </c>
      <c r="D471" s="41">
        <v>640460.68999999994</v>
      </c>
      <c r="E471" s="41"/>
      <c r="F471" s="40">
        <f t="shared" si="9"/>
        <v>0</v>
      </c>
    </row>
    <row r="472" spans="1:6" ht="18.75" x14ac:dyDescent="0.3">
      <c r="A472" s="39" t="s">
        <v>911</v>
      </c>
      <c r="B472" s="39" t="s">
        <v>912</v>
      </c>
      <c r="C472" s="40">
        <v>1711.8600000000006</v>
      </c>
      <c r="D472" s="41"/>
      <c r="E472" s="41"/>
      <c r="F472" s="40">
        <f t="shared" si="9"/>
        <v>1711.8600000000006</v>
      </c>
    </row>
    <row r="473" spans="1:6" ht="18.75" x14ac:dyDescent="0.3">
      <c r="A473" s="39" t="s">
        <v>913</v>
      </c>
      <c r="B473" s="39" t="s">
        <v>914</v>
      </c>
      <c r="C473" s="40">
        <v>0</v>
      </c>
      <c r="D473" s="41"/>
      <c r="E473" s="41"/>
      <c r="F473" s="40">
        <f t="shared" si="9"/>
        <v>0</v>
      </c>
    </row>
    <row r="474" spans="1:6" ht="18.75" x14ac:dyDescent="0.3">
      <c r="A474" s="39" t="s">
        <v>915</v>
      </c>
      <c r="B474" s="39" t="s">
        <v>916</v>
      </c>
      <c r="C474" s="40">
        <v>0</v>
      </c>
      <c r="D474" s="41"/>
      <c r="E474" s="41"/>
      <c r="F474" s="40">
        <f t="shared" si="9"/>
        <v>0</v>
      </c>
    </row>
    <row r="475" spans="1:6" ht="18.75" x14ac:dyDescent="0.3">
      <c r="A475" s="39" t="s">
        <v>917</v>
      </c>
      <c r="B475" s="39" t="s">
        <v>918</v>
      </c>
      <c r="C475" s="40">
        <v>0</v>
      </c>
      <c r="D475" s="41"/>
      <c r="E475" s="41"/>
      <c r="F475" s="40">
        <f t="shared" si="9"/>
        <v>0</v>
      </c>
    </row>
    <row r="476" spans="1:6" ht="18.75" x14ac:dyDescent="0.3">
      <c r="A476" s="39" t="s">
        <v>919</v>
      </c>
      <c r="B476" s="39" t="s">
        <v>920</v>
      </c>
      <c r="C476" s="40">
        <v>0</v>
      </c>
      <c r="D476" s="41"/>
      <c r="E476" s="41"/>
      <c r="F476" s="40">
        <f t="shared" si="9"/>
        <v>0</v>
      </c>
    </row>
    <row r="477" spans="1:6" ht="18.75" x14ac:dyDescent="0.3">
      <c r="A477" s="39" t="s">
        <v>921</v>
      </c>
      <c r="B477" s="39" t="s">
        <v>922</v>
      </c>
      <c r="C477" s="40">
        <v>47200</v>
      </c>
      <c r="D477" s="41">
        <v>47200</v>
      </c>
      <c r="E477" s="41"/>
      <c r="F477" s="40">
        <f t="shared" si="9"/>
        <v>0</v>
      </c>
    </row>
    <row r="478" spans="1:6" ht="18.75" x14ac:dyDescent="0.3">
      <c r="A478" s="39" t="s">
        <v>923</v>
      </c>
      <c r="B478" s="39" t="s">
        <v>924</v>
      </c>
      <c r="C478" s="40">
        <v>70800</v>
      </c>
      <c r="D478" s="41">
        <v>70800</v>
      </c>
      <c r="E478" s="41"/>
      <c r="F478" s="40">
        <f t="shared" si="9"/>
        <v>0</v>
      </c>
    </row>
    <row r="479" spans="1:6" ht="18.75" x14ac:dyDescent="0.3">
      <c r="A479" s="39" t="s">
        <v>925</v>
      </c>
      <c r="B479" s="39" t="s">
        <v>926</v>
      </c>
      <c r="C479" s="40">
        <v>0</v>
      </c>
      <c r="D479" s="41"/>
      <c r="E479" s="41"/>
      <c r="F479" s="40">
        <f t="shared" si="9"/>
        <v>0</v>
      </c>
    </row>
    <row r="480" spans="1:6" ht="18.75" x14ac:dyDescent="0.3">
      <c r="A480" s="39" t="s">
        <v>927</v>
      </c>
      <c r="B480" s="39" t="s">
        <v>928</v>
      </c>
      <c r="C480" s="40">
        <v>0</v>
      </c>
      <c r="D480" s="41"/>
      <c r="E480" s="41"/>
      <c r="F480" s="40">
        <f t="shared" si="9"/>
        <v>0</v>
      </c>
    </row>
    <row r="481" spans="1:6" ht="18.75" x14ac:dyDescent="0.3">
      <c r="A481" s="39" t="s">
        <v>929</v>
      </c>
      <c r="B481" s="39" t="s">
        <v>930</v>
      </c>
      <c r="C481" s="40">
        <v>41300</v>
      </c>
      <c r="D481" s="41">
        <v>41300</v>
      </c>
      <c r="E481" s="41"/>
      <c r="F481" s="40">
        <f t="shared" si="9"/>
        <v>0</v>
      </c>
    </row>
    <row r="482" spans="1:6" ht="18.75" x14ac:dyDescent="0.3">
      <c r="A482" s="39" t="s">
        <v>931</v>
      </c>
      <c r="B482" s="39" t="s">
        <v>932</v>
      </c>
      <c r="C482" s="40">
        <v>0</v>
      </c>
      <c r="D482" s="41"/>
      <c r="E482" s="41">
        <v>847594</v>
      </c>
      <c r="F482" s="40">
        <f t="shared" si="9"/>
        <v>847594</v>
      </c>
    </row>
    <row r="483" spans="1:6" ht="18.75" x14ac:dyDescent="0.3">
      <c r="A483" s="39" t="s">
        <v>933</v>
      </c>
      <c r="B483" s="39" t="s">
        <v>934</v>
      </c>
      <c r="C483" s="40">
        <v>0</v>
      </c>
      <c r="D483" s="41"/>
      <c r="E483" s="41"/>
      <c r="F483" s="40">
        <f t="shared" si="9"/>
        <v>0</v>
      </c>
    </row>
    <row r="484" spans="1:6" ht="18.75" x14ac:dyDescent="0.3">
      <c r="A484" s="39" t="s">
        <v>935</v>
      </c>
      <c r="B484" s="39" t="s">
        <v>936</v>
      </c>
      <c r="C484" s="40">
        <v>-0.5</v>
      </c>
      <c r="D484" s="41"/>
      <c r="E484" s="41"/>
      <c r="F484" s="40">
        <f t="shared" si="9"/>
        <v>-0.5</v>
      </c>
    </row>
    <row r="485" spans="1:6" ht="18.75" x14ac:dyDescent="0.3">
      <c r="A485" s="39" t="s">
        <v>937</v>
      </c>
      <c r="B485" s="39" t="s">
        <v>938</v>
      </c>
      <c r="C485" s="40">
        <v>0</v>
      </c>
      <c r="D485" s="41"/>
      <c r="E485" s="41"/>
      <c r="F485" s="40">
        <f t="shared" si="9"/>
        <v>0</v>
      </c>
    </row>
    <row r="486" spans="1:6" ht="18.75" x14ac:dyDescent="0.3">
      <c r="A486" s="39" t="s">
        <v>939</v>
      </c>
      <c r="B486" s="39" t="s">
        <v>940</v>
      </c>
      <c r="C486" s="40">
        <v>29500</v>
      </c>
      <c r="D486" s="41">
        <v>29500</v>
      </c>
      <c r="E486" s="41"/>
      <c r="F486" s="40">
        <f t="shared" si="9"/>
        <v>0</v>
      </c>
    </row>
    <row r="487" spans="1:6" ht="18.75" x14ac:dyDescent="0.3">
      <c r="A487" s="39" t="s">
        <v>941</v>
      </c>
      <c r="B487" s="39" t="s">
        <v>942</v>
      </c>
      <c r="C487" s="40">
        <v>0</v>
      </c>
      <c r="D487" s="41"/>
      <c r="E487" s="41"/>
      <c r="F487" s="40">
        <f t="shared" si="9"/>
        <v>0</v>
      </c>
    </row>
    <row r="488" spans="1:6" ht="18.75" x14ac:dyDescent="0.3">
      <c r="A488" s="39" t="s">
        <v>943</v>
      </c>
      <c r="B488" s="39" t="s">
        <v>944</v>
      </c>
      <c r="C488" s="40">
        <v>0</v>
      </c>
      <c r="D488" s="41"/>
      <c r="E488" s="41"/>
      <c r="F488" s="40">
        <f t="shared" si="9"/>
        <v>0</v>
      </c>
    </row>
    <row r="489" spans="1:6" ht="18.75" x14ac:dyDescent="0.3">
      <c r="A489" s="39" t="s">
        <v>945</v>
      </c>
      <c r="B489" s="39" t="s">
        <v>946</v>
      </c>
      <c r="C489" s="40">
        <v>118000</v>
      </c>
      <c r="D489" s="41">
        <v>118000</v>
      </c>
      <c r="E489" s="41">
        <v>118000</v>
      </c>
      <c r="F489" s="40">
        <f t="shared" si="9"/>
        <v>118000</v>
      </c>
    </row>
    <row r="490" spans="1:6" ht="18.75" x14ac:dyDescent="0.3">
      <c r="A490" s="39" t="s">
        <v>947</v>
      </c>
      <c r="B490" s="39" t="s">
        <v>948</v>
      </c>
      <c r="C490" s="40">
        <v>0</v>
      </c>
      <c r="D490" s="41"/>
      <c r="E490" s="41"/>
      <c r="F490" s="40">
        <f t="shared" si="9"/>
        <v>0</v>
      </c>
    </row>
    <row r="491" spans="1:6" ht="18.75" x14ac:dyDescent="0.3">
      <c r="A491" s="39" t="s">
        <v>949</v>
      </c>
      <c r="B491" s="39" t="s">
        <v>950</v>
      </c>
      <c r="C491" s="40">
        <v>0</v>
      </c>
      <c r="D491" s="41"/>
      <c r="E491" s="41"/>
      <c r="F491" s="40">
        <f t="shared" si="9"/>
        <v>0</v>
      </c>
    </row>
    <row r="492" spans="1:6" ht="18.75" x14ac:dyDescent="0.3">
      <c r="A492" s="39" t="s">
        <v>951</v>
      </c>
      <c r="B492" s="39" t="s">
        <v>952</v>
      </c>
      <c r="C492" s="40">
        <v>159393.69</v>
      </c>
      <c r="D492" s="41">
        <v>159393.69</v>
      </c>
      <c r="E492" s="41"/>
      <c r="F492" s="40">
        <f t="shared" si="9"/>
        <v>0</v>
      </c>
    </row>
    <row r="493" spans="1:6" ht="18.75" x14ac:dyDescent="0.3">
      <c r="A493" s="39" t="s">
        <v>953</v>
      </c>
      <c r="B493" s="39" t="s">
        <v>954</v>
      </c>
      <c r="C493" s="40">
        <v>164468.4</v>
      </c>
      <c r="D493" s="41"/>
      <c r="E493" s="41">
        <v>178416</v>
      </c>
      <c r="F493" s="40">
        <f t="shared" si="9"/>
        <v>342884.4</v>
      </c>
    </row>
    <row r="494" spans="1:6" ht="18.75" x14ac:dyDescent="0.3">
      <c r="A494" s="39" t="s">
        <v>955</v>
      </c>
      <c r="B494" s="39" t="s">
        <v>956</v>
      </c>
      <c r="C494" s="40">
        <v>0</v>
      </c>
      <c r="D494" s="41"/>
      <c r="E494" s="41"/>
      <c r="F494" s="40">
        <f t="shared" si="9"/>
        <v>0</v>
      </c>
    </row>
    <row r="495" spans="1:6" ht="18.75" x14ac:dyDescent="0.3">
      <c r="A495" s="39" t="s">
        <v>957</v>
      </c>
      <c r="B495" s="39" t="s">
        <v>958</v>
      </c>
      <c r="C495" s="40">
        <v>0</v>
      </c>
      <c r="D495" s="41">
        <v>29500</v>
      </c>
      <c r="E495" s="41">
        <v>29500</v>
      </c>
      <c r="F495" s="40">
        <f t="shared" si="9"/>
        <v>0</v>
      </c>
    </row>
    <row r="496" spans="1:6" ht="18.75" x14ac:dyDescent="0.3">
      <c r="A496" s="39" t="s">
        <v>959</v>
      </c>
      <c r="B496" s="39" t="s">
        <v>960</v>
      </c>
      <c r="C496" s="40">
        <v>0</v>
      </c>
      <c r="D496" s="41"/>
      <c r="E496" s="41"/>
      <c r="F496" s="40">
        <f t="shared" si="9"/>
        <v>0</v>
      </c>
    </row>
    <row r="497" spans="1:6" ht="18.75" x14ac:dyDescent="0.3">
      <c r="A497" s="39" t="s">
        <v>961</v>
      </c>
      <c r="B497" s="39" t="s">
        <v>962</v>
      </c>
      <c r="C497" s="40">
        <v>0</v>
      </c>
      <c r="D497" s="41"/>
      <c r="E497" s="41"/>
      <c r="F497" s="40">
        <f t="shared" si="9"/>
        <v>0</v>
      </c>
    </row>
    <row r="498" spans="1:6" ht="18.75" x14ac:dyDescent="0.3">
      <c r="A498" s="39" t="s">
        <v>963</v>
      </c>
      <c r="B498" s="39" t="s">
        <v>964</v>
      </c>
      <c r="C498" s="40">
        <v>0</v>
      </c>
      <c r="D498" s="41"/>
      <c r="E498" s="41"/>
      <c r="F498" s="40">
        <f t="shared" si="9"/>
        <v>0</v>
      </c>
    </row>
    <row r="499" spans="1:6" ht="18.75" x14ac:dyDescent="0.3">
      <c r="A499" s="39" t="s">
        <v>965</v>
      </c>
      <c r="B499" s="39" t="s">
        <v>966</v>
      </c>
      <c r="C499" s="40">
        <v>0</v>
      </c>
      <c r="D499" s="41"/>
      <c r="E499" s="41"/>
      <c r="F499" s="40">
        <f t="shared" si="9"/>
        <v>0</v>
      </c>
    </row>
    <row r="500" spans="1:6" ht="18.75" x14ac:dyDescent="0.3">
      <c r="A500" s="39"/>
      <c r="B500" s="39"/>
      <c r="C500" s="40">
        <v>0</v>
      </c>
      <c r="D500" s="41"/>
      <c r="E500" s="41"/>
      <c r="F500" s="40">
        <f>+C500-D500+E500</f>
        <v>0</v>
      </c>
    </row>
    <row r="501" spans="1:6" ht="18.75" x14ac:dyDescent="0.3">
      <c r="A501" s="35" t="s">
        <v>40</v>
      </c>
      <c r="B501" s="35" t="s">
        <v>41</v>
      </c>
      <c r="C501" s="36" t="s">
        <v>1257</v>
      </c>
      <c r="D501" s="37" t="s">
        <v>42</v>
      </c>
      <c r="E501" s="37" t="s">
        <v>43</v>
      </c>
      <c r="F501" s="36" t="s">
        <v>1258</v>
      </c>
    </row>
    <row r="502" spans="1:6" ht="18.75" x14ac:dyDescent="0.3">
      <c r="A502" s="39" t="s">
        <v>967</v>
      </c>
      <c r="B502" s="39" t="s">
        <v>968</v>
      </c>
      <c r="C502" s="40">
        <v>0</v>
      </c>
      <c r="D502" s="41"/>
      <c r="E502" s="41"/>
      <c r="F502" s="40">
        <f t="shared" si="9"/>
        <v>0</v>
      </c>
    </row>
    <row r="503" spans="1:6" ht="18.75" x14ac:dyDescent="0.3">
      <c r="A503" s="39" t="s">
        <v>969</v>
      </c>
      <c r="B503" s="39" t="s">
        <v>970</v>
      </c>
      <c r="C503" s="40">
        <v>0</v>
      </c>
      <c r="D503" s="41"/>
      <c r="E503" s="41"/>
      <c r="F503" s="40">
        <f t="shared" si="9"/>
        <v>0</v>
      </c>
    </row>
    <row r="504" spans="1:6" ht="18.75" x14ac:dyDescent="0.3">
      <c r="A504" s="39" t="s">
        <v>971</v>
      </c>
      <c r="B504" s="39" t="s">
        <v>972</v>
      </c>
      <c r="C504" s="40">
        <v>0</v>
      </c>
      <c r="D504" s="41"/>
      <c r="E504" s="41">
        <v>148000</v>
      </c>
      <c r="F504" s="40">
        <f t="shared" si="9"/>
        <v>148000</v>
      </c>
    </row>
    <row r="505" spans="1:6" ht="18.75" x14ac:dyDescent="0.3">
      <c r="A505" s="39" t="s">
        <v>973</v>
      </c>
      <c r="B505" s="39" t="s">
        <v>974</v>
      </c>
      <c r="C505" s="40">
        <v>0</v>
      </c>
      <c r="D505" s="41"/>
      <c r="E505" s="41"/>
      <c r="F505" s="40">
        <f t="shared" si="9"/>
        <v>0</v>
      </c>
    </row>
    <row r="506" spans="1:6" ht="18.75" x14ac:dyDescent="0.3">
      <c r="A506" s="39" t="s">
        <v>975</v>
      </c>
      <c r="B506" s="39" t="s">
        <v>976</v>
      </c>
      <c r="C506" s="40">
        <v>0</v>
      </c>
      <c r="D506" s="41"/>
      <c r="E506" s="41"/>
      <c r="F506" s="40">
        <f t="shared" si="9"/>
        <v>0</v>
      </c>
    </row>
    <row r="507" spans="1:6" ht="18.75" x14ac:dyDescent="0.3">
      <c r="A507" s="39" t="s">
        <v>977</v>
      </c>
      <c r="B507" s="39" t="s">
        <v>978</v>
      </c>
      <c r="C507" s="40">
        <v>0</v>
      </c>
      <c r="D507" s="41"/>
      <c r="E507" s="41"/>
      <c r="F507" s="40">
        <f t="shared" si="9"/>
        <v>0</v>
      </c>
    </row>
    <row r="508" spans="1:6" ht="18.75" x14ac:dyDescent="0.3">
      <c r="A508" s="39" t="s">
        <v>1262</v>
      </c>
      <c r="B508" s="39" t="s">
        <v>1263</v>
      </c>
      <c r="C508" s="40">
        <v>53100</v>
      </c>
      <c r="D508" s="41">
        <v>53100</v>
      </c>
      <c r="E508" s="41"/>
      <c r="F508" s="40">
        <f t="shared" si="9"/>
        <v>0</v>
      </c>
    </row>
    <row r="509" spans="1:6" ht="18.75" x14ac:dyDescent="0.3">
      <c r="A509" s="39" t="s">
        <v>979</v>
      </c>
      <c r="B509" s="39" t="s">
        <v>980</v>
      </c>
      <c r="C509" s="40">
        <v>0</v>
      </c>
      <c r="D509" s="41"/>
      <c r="E509" s="41"/>
      <c r="F509" s="40">
        <f t="shared" si="9"/>
        <v>0</v>
      </c>
    </row>
    <row r="510" spans="1:6" ht="18.75" x14ac:dyDescent="0.3">
      <c r="A510" s="39" t="s">
        <v>981</v>
      </c>
      <c r="B510" s="39" t="s">
        <v>982</v>
      </c>
      <c r="C510" s="40">
        <v>0</v>
      </c>
      <c r="D510" s="41"/>
      <c r="E510" s="41">
        <v>960000</v>
      </c>
      <c r="F510" s="40">
        <f t="shared" si="9"/>
        <v>960000</v>
      </c>
    </row>
    <row r="511" spans="1:6" ht="18.75" x14ac:dyDescent="0.3">
      <c r="A511" s="39" t="s">
        <v>983</v>
      </c>
      <c r="B511" s="39" t="s">
        <v>984</v>
      </c>
      <c r="C511" s="40">
        <v>0</v>
      </c>
      <c r="D511" s="41">
        <v>59000</v>
      </c>
      <c r="E511" s="41">
        <v>59000</v>
      </c>
      <c r="F511" s="40">
        <f t="shared" si="9"/>
        <v>0</v>
      </c>
    </row>
    <row r="512" spans="1:6" ht="18.75" x14ac:dyDescent="0.3">
      <c r="A512" s="39" t="s">
        <v>985</v>
      </c>
      <c r="B512" s="39" t="s">
        <v>986</v>
      </c>
      <c r="C512" s="40">
        <v>144960</v>
      </c>
      <c r="D512" s="41"/>
      <c r="E512" s="41"/>
      <c r="F512" s="40">
        <f t="shared" si="9"/>
        <v>144960</v>
      </c>
    </row>
    <row r="513" spans="1:6" ht="18.75" x14ac:dyDescent="0.3">
      <c r="A513" s="39" t="s">
        <v>987</v>
      </c>
      <c r="B513" s="39" t="s">
        <v>988</v>
      </c>
      <c r="C513" s="40">
        <v>0</v>
      </c>
      <c r="D513" s="41"/>
      <c r="E513" s="41"/>
      <c r="F513" s="40">
        <f t="shared" si="9"/>
        <v>0</v>
      </c>
    </row>
    <row r="514" spans="1:6" ht="18.75" x14ac:dyDescent="0.3">
      <c r="A514" s="39" t="s">
        <v>989</v>
      </c>
      <c r="B514" s="39" t="s">
        <v>990</v>
      </c>
      <c r="C514" s="40">
        <v>0</v>
      </c>
      <c r="D514" s="41"/>
      <c r="E514" s="41"/>
      <c r="F514" s="40">
        <f t="shared" si="9"/>
        <v>0</v>
      </c>
    </row>
    <row r="515" spans="1:6" ht="18.75" x14ac:dyDescent="0.3">
      <c r="A515" s="39" t="s">
        <v>991</v>
      </c>
      <c r="B515" s="39" t="s">
        <v>992</v>
      </c>
      <c r="C515" s="40">
        <v>0</v>
      </c>
      <c r="D515" s="41">
        <v>279000</v>
      </c>
      <c r="E515" s="41">
        <v>348000</v>
      </c>
      <c r="F515" s="40">
        <f t="shared" si="9"/>
        <v>69000</v>
      </c>
    </row>
    <row r="516" spans="1:6" ht="18.75" x14ac:dyDescent="0.3">
      <c r="A516" s="39" t="s">
        <v>993</v>
      </c>
      <c r="B516" s="39" t="s">
        <v>994</v>
      </c>
      <c r="C516" s="40">
        <v>0</v>
      </c>
      <c r="D516" s="41"/>
      <c r="E516" s="41"/>
      <c r="F516" s="40">
        <f t="shared" si="9"/>
        <v>0</v>
      </c>
    </row>
    <row r="517" spans="1:6" ht="18.75" x14ac:dyDescent="0.3">
      <c r="A517" s="39" t="s">
        <v>995</v>
      </c>
      <c r="B517" s="39" t="s">
        <v>996</v>
      </c>
      <c r="C517" s="40">
        <v>0</v>
      </c>
      <c r="D517" s="41">
        <v>5310</v>
      </c>
      <c r="E517" s="41">
        <v>5310</v>
      </c>
      <c r="F517" s="40">
        <f t="shared" ref="F517:F551" si="10">+C517-D517+E517</f>
        <v>0</v>
      </c>
    </row>
    <row r="518" spans="1:6" ht="18.75" x14ac:dyDescent="0.3">
      <c r="A518" s="39" t="s">
        <v>1223</v>
      </c>
      <c r="B518" s="39" t="s">
        <v>1240</v>
      </c>
      <c r="C518" s="40">
        <v>0</v>
      </c>
      <c r="D518" s="41">
        <v>60760</v>
      </c>
      <c r="E518" s="41">
        <v>60760</v>
      </c>
      <c r="F518" s="40">
        <f t="shared" si="10"/>
        <v>0</v>
      </c>
    </row>
    <row r="519" spans="1:6" ht="18.75" x14ac:dyDescent="0.3">
      <c r="A519" s="39" t="s">
        <v>1224</v>
      </c>
      <c r="B519" s="39" t="s">
        <v>1241</v>
      </c>
      <c r="C519" s="40">
        <v>0</v>
      </c>
      <c r="D519" s="41"/>
      <c r="E519" s="41"/>
      <c r="F519" s="40">
        <f t="shared" si="10"/>
        <v>0</v>
      </c>
    </row>
    <row r="520" spans="1:6" ht="18.75" x14ac:dyDescent="0.3">
      <c r="A520" s="39" t="s">
        <v>1225</v>
      </c>
      <c r="B520" s="39" t="s">
        <v>1242</v>
      </c>
      <c r="C520" s="40">
        <v>0</v>
      </c>
      <c r="D520" s="41"/>
      <c r="E520" s="41"/>
      <c r="F520" s="40">
        <f t="shared" si="10"/>
        <v>0</v>
      </c>
    </row>
    <row r="521" spans="1:6" ht="18.75" x14ac:dyDescent="0.3">
      <c r="A521" s="39" t="s">
        <v>1226</v>
      </c>
      <c r="B521" s="39" t="s">
        <v>1243</v>
      </c>
      <c r="C521" s="40">
        <v>0</v>
      </c>
      <c r="D521" s="41"/>
      <c r="E521" s="41">
        <v>6091456.1799999997</v>
      </c>
      <c r="F521" s="40">
        <f t="shared" si="10"/>
        <v>6091456.1799999997</v>
      </c>
    </row>
    <row r="522" spans="1:6" ht="18.75" x14ac:dyDescent="0.3">
      <c r="A522" s="39" t="s">
        <v>1227</v>
      </c>
      <c r="B522" s="39" t="s">
        <v>1244</v>
      </c>
      <c r="C522" s="40">
        <v>0</v>
      </c>
      <c r="D522" s="41"/>
      <c r="E522" s="41"/>
      <c r="F522" s="40">
        <f t="shared" si="10"/>
        <v>0</v>
      </c>
    </row>
    <row r="523" spans="1:6" ht="18.75" x14ac:dyDescent="0.3">
      <c r="A523" s="39" t="s">
        <v>1228</v>
      </c>
      <c r="B523" s="39" t="s">
        <v>1245</v>
      </c>
      <c r="C523" s="40">
        <v>0</v>
      </c>
      <c r="D523" s="41"/>
      <c r="E523" s="41"/>
      <c r="F523" s="40">
        <f t="shared" si="10"/>
        <v>0</v>
      </c>
    </row>
    <row r="524" spans="1:6" ht="18.75" x14ac:dyDescent="0.3">
      <c r="A524" s="39" t="s">
        <v>1229</v>
      </c>
      <c r="B524" s="39" t="s">
        <v>1246</v>
      </c>
      <c r="C524" s="40">
        <v>0</v>
      </c>
      <c r="D524" s="41"/>
      <c r="E524" s="41"/>
      <c r="F524" s="40">
        <f t="shared" si="10"/>
        <v>0</v>
      </c>
    </row>
    <row r="525" spans="1:6" ht="18.75" x14ac:dyDescent="0.3">
      <c r="A525" s="39" t="s">
        <v>1230</v>
      </c>
      <c r="B525" s="39" t="s">
        <v>1247</v>
      </c>
      <c r="C525" s="40">
        <v>0</v>
      </c>
      <c r="D525" s="41">
        <v>180354.44</v>
      </c>
      <c r="E525" s="41">
        <v>180354.44</v>
      </c>
      <c r="F525" s="40">
        <f t="shared" si="10"/>
        <v>0</v>
      </c>
    </row>
    <row r="526" spans="1:6" ht="18.75" x14ac:dyDescent="0.3">
      <c r="A526" s="39" t="s">
        <v>1231</v>
      </c>
      <c r="B526" s="39" t="s">
        <v>1248</v>
      </c>
      <c r="C526" s="40">
        <v>0</v>
      </c>
      <c r="D526" s="41">
        <v>1110632.6000000001</v>
      </c>
      <c r="E526" s="41">
        <v>1238314</v>
      </c>
      <c r="F526" s="40">
        <f t="shared" si="10"/>
        <v>127681.39999999991</v>
      </c>
    </row>
    <row r="527" spans="1:6" ht="18.75" x14ac:dyDescent="0.3">
      <c r="A527" s="39" t="s">
        <v>1232</v>
      </c>
      <c r="B527" s="39" t="s">
        <v>1249</v>
      </c>
      <c r="C527" s="40">
        <v>0</v>
      </c>
      <c r="D527" s="41"/>
      <c r="E527" s="41"/>
      <c r="F527" s="40">
        <f t="shared" si="10"/>
        <v>0</v>
      </c>
    </row>
    <row r="528" spans="1:6" ht="18.75" x14ac:dyDescent="0.3">
      <c r="A528" s="39" t="s">
        <v>1233</v>
      </c>
      <c r="B528" s="39" t="s">
        <v>1250</v>
      </c>
      <c r="C528" s="40">
        <v>0</v>
      </c>
      <c r="D528" s="41"/>
      <c r="E528" s="41"/>
      <c r="F528" s="40">
        <f t="shared" si="10"/>
        <v>0</v>
      </c>
    </row>
    <row r="529" spans="1:6" ht="18.75" x14ac:dyDescent="0.3">
      <c r="A529" s="39" t="s">
        <v>1234</v>
      </c>
      <c r="B529" s="39" t="s">
        <v>1251</v>
      </c>
      <c r="C529" s="40">
        <v>0</v>
      </c>
      <c r="D529" s="41"/>
      <c r="E529" s="41"/>
      <c r="F529" s="40">
        <f t="shared" si="10"/>
        <v>0</v>
      </c>
    </row>
    <row r="530" spans="1:6" ht="18.75" x14ac:dyDescent="0.3">
      <c r="A530" s="39" t="s">
        <v>1235</v>
      </c>
      <c r="B530" s="39" t="s">
        <v>1252</v>
      </c>
      <c r="C530" s="40">
        <v>0</v>
      </c>
      <c r="D530" s="41"/>
      <c r="E530" s="41"/>
      <c r="F530" s="40">
        <f t="shared" si="10"/>
        <v>0</v>
      </c>
    </row>
    <row r="531" spans="1:6" ht="18.75" x14ac:dyDescent="0.3">
      <c r="A531" s="39" t="s">
        <v>1236</v>
      </c>
      <c r="B531" s="39" t="s">
        <v>1253</v>
      </c>
      <c r="C531" s="40">
        <v>0</v>
      </c>
      <c r="D531" s="41"/>
      <c r="E531" s="41"/>
      <c r="F531" s="40">
        <f t="shared" si="10"/>
        <v>0</v>
      </c>
    </row>
    <row r="532" spans="1:6" ht="18.75" x14ac:dyDescent="0.3">
      <c r="A532" s="39" t="s">
        <v>1237</v>
      </c>
      <c r="B532" s="39" t="s">
        <v>1254</v>
      </c>
      <c r="C532" s="40">
        <v>0</v>
      </c>
      <c r="D532" s="41"/>
      <c r="E532" s="41"/>
      <c r="F532" s="40">
        <f t="shared" si="10"/>
        <v>0</v>
      </c>
    </row>
    <row r="533" spans="1:6" ht="18.75" x14ac:dyDescent="0.3">
      <c r="A533" s="39" t="s">
        <v>1238</v>
      </c>
      <c r="B533" s="39" t="s">
        <v>1255</v>
      </c>
      <c r="C533" s="40">
        <v>0</v>
      </c>
      <c r="D533" s="41"/>
      <c r="E533" s="41"/>
      <c r="F533" s="40">
        <f t="shared" si="10"/>
        <v>0</v>
      </c>
    </row>
    <row r="534" spans="1:6" ht="18.75" x14ac:dyDescent="0.3">
      <c r="A534" s="39" t="s">
        <v>1239</v>
      </c>
      <c r="B534" s="39" t="s">
        <v>1256</v>
      </c>
      <c r="C534" s="40">
        <v>0</v>
      </c>
      <c r="D534" s="41"/>
      <c r="E534" s="41"/>
      <c r="F534" s="40">
        <f t="shared" si="10"/>
        <v>0</v>
      </c>
    </row>
    <row r="535" spans="1:6" ht="18.75" x14ac:dyDescent="0.3">
      <c r="A535" s="39" t="s">
        <v>1264</v>
      </c>
      <c r="B535" s="39" t="s">
        <v>1268</v>
      </c>
      <c r="C535" s="40">
        <v>0</v>
      </c>
      <c r="D535" s="41"/>
      <c r="E535" s="41"/>
      <c r="F535" s="40">
        <f t="shared" si="10"/>
        <v>0</v>
      </c>
    </row>
    <row r="536" spans="1:6" ht="18.75" x14ac:dyDescent="0.3">
      <c r="A536" s="39" t="s">
        <v>1265</v>
      </c>
      <c r="B536" s="39" t="s">
        <v>1269</v>
      </c>
      <c r="C536" s="40">
        <v>0</v>
      </c>
      <c r="D536" s="41"/>
      <c r="E536" s="41"/>
      <c r="F536" s="40">
        <f t="shared" si="10"/>
        <v>0</v>
      </c>
    </row>
    <row r="537" spans="1:6" ht="18.75" x14ac:dyDescent="0.3">
      <c r="A537" s="39" t="s">
        <v>1266</v>
      </c>
      <c r="B537" s="39" t="s">
        <v>1270</v>
      </c>
      <c r="C537" s="40">
        <v>293506.64</v>
      </c>
      <c r="D537" s="41">
        <v>293506.64</v>
      </c>
      <c r="E537" s="41"/>
      <c r="F537" s="40">
        <f t="shared" si="10"/>
        <v>0</v>
      </c>
    </row>
    <row r="538" spans="1:6" ht="18.75" x14ac:dyDescent="0.3">
      <c r="A538" s="39" t="s">
        <v>1267</v>
      </c>
      <c r="B538" s="39" t="s">
        <v>1271</v>
      </c>
      <c r="C538" s="40">
        <v>216216</v>
      </c>
      <c r="D538" s="41">
        <v>216216</v>
      </c>
      <c r="E538" s="41"/>
      <c r="F538" s="40">
        <f t="shared" si="10"/>
        <v>0</v>
      </c>
    </row>
    <row r="539" spans="1:6" ht="18.75" x14ac:dyDescent="0.3">
      <c r="A539" s="39" t="s">
        <v>1276</v>
      </c>
      <c r="B539" s="39" t="s">
        <v>1287</v>
      </c>
      <c r="C539" s="40"/>
      <c r="D539" s="41">
        <v>66434</v>
      </c>
      <c r="E539" s="41">
        <v>66434</v>
      </c>
      <c r="F539" s="40">
        <f t="shared" si="10"/>
        <v>0</v>
      </c>
    </row>
    <row r="540" spans="1:6" ht="18.75" x14ac:dyDescent="0.3">
      <c r="A540" s="39"/>
      <c r="B540" s="39"/>
      <c r="C540" s="40"/>
      <c r="D540" s="41"/>
      <c r="E540" s="41"/>
      <c r="F540" s="40"/>
    </row>
    <row r="541" spans="1:6" ht="18.75" x14ac:dyDescent="0.3">
      <c r="A541" s="35" t="s">
        <v>40</v>
      </c>
      <c r="B541" s="35" t="s">
        <v>41</v>
      </c>
      <c r="C541" s="36" t="s">
        <v>1257</v>
      </c>
      <c r="D541" s="37" t="s">
        <v>42</v>
      </c>
      <c r="E541" s="37" t="s">
        <v>43</v>
      </c>
      <c r="F541" s="36" t="s">
        <v>1258</v>
      </c>
    </row>
    <row r="542" spans="1:6" ht="18.75" x14ac:dyDescent="0.3">
      <c r="A542" s="39" t="s">
        <v>1277</v>
      </c>
      <c r="B542" s="39" t="s">
        <v>1288</v>
      </c>
      <c r="C542" s="40"/>
      <c r="D542" s="41">
        <v>150000</v>
      </c>
      <c r="E542" s="41">
        <v>150000</v>
      </c>
      <c r="F542" s="40">
        <f t="shared" si="10"/>
        <v>0</v>
      </c>
    </row>
    <row r="543" spans="1:6" ht="18.75" x14ac:dyDescent="0.3">
      <c r="A543" s="39" t="s">
        <v>1278</v>
      </c>
      <c r="B543" s="39" t="s">
        <v>1289</v>
      </c>
      <c r="C543" s="40"/>
      <c r="D543" s="41">
        <v>140287.84</v>
      </c>
      <c r="E543" s="41">
        <v>140287.84</v>
      </c>
      <c r="F543" s="40">
        <f t="shared" si="10"/>
        <v>0</v>
      </c>
    </row>
    <row r="544" spans="1:6" ht="18.75" x14ac:dyDescent="0.3">
      <c r="A544" s="39" t="s">
        <v>1279</v>
      </c>
      <c r="B544" s="39" t="s">
        <v>1290</v>
      </c>
      <c r="C544" s="40"/>
      <c r="D544" s="41"/>
      <c r="E544" s="41">
        <v>235840.09</v>
      </c>
      <c r="F544" s="40">
        <f t="shared" si="10"/>
        <v>235840.09</v>
      </c>
    </row>
    <row r="545" spans="1:6" ht="18.75" x14ac:dyDescent="0.3">
      <c r="A545" s="39" t="s">
        <v>1280</v>
      </c>
      <c r="B545" s="39" t="s">
        <v>1291</v>
      </c>
      <c r="C545" s="40"/>
      <c r="D545" s="41"/>
      <c r="E545" s="41">
        <v>27730</v>
      </c>
      <c r="F545" s="40">
        <f t="shared" si="10"/>
        <v>27730</v>
      </c>
    </row>
    <row r="546" spans="1:6" ht="18.75" x14ac:dyDescent="0.3">
      <c r="A546" s="39" t="s">
        <v>1281</v>
      </c>
      <c r="B546" s="39" t="s">
        <v>1292</v>
      </c>
      <c r="C546" s="40"/>
      <c r="D546" s="41"/>
      <c r="E546" s="41">
        <v>43660</v>
      </c>
      <c r="F546" s="40">
        <f t="shared" si="10"/>
        <v>43660</v>
      </c>
    </row>
    <row r="547" spans="1:6" ht="18.75" x14ac:dyDescent="0.3">
      <c r="A547" s="39" t="s">
        <v>1282</v>
      </c>
      <c r="B547" s="39" t="s">
        <v>1293</v>
      </c>
      <c r="C547" s="40"/>
      <c r="D547" s="41"/>
      <c r="E547" s="41">
        <v>94400</v>
      </c>
      <c r="F547" s="40">
        <f t="shared" si="10"/>
        <v>94400</v>
      </c>
    </row>
    <row r="548" spans="1:6" ht="18.75" x14ac:dyDescent="0.3">
      <c r="A548" s="39" t="s">
        <v>1283</v>
      </c>
      <c r="B548" s="39" t="s">
        <v>1294</v>
      </c>
      <c r="C548" s="40"/>
      <c r="D548" s="41"/>
      <c r="E548" s="41">
        <v>177749.3</v>
      </c>
      <c r="F548" s="40">
        <f t="shared" si="10"/>
        <v>177749.3</v>
      </c>
    </row>
    <row r="549" spans="1:6" ht="18.75" x14ac:dyDescent="0.3">
      <c r="A549" s="39" t="s">
        <v>1284</v>
      </c>
      <c r="B549" s="39" t="s">
        <v>1295</v>
      </c>
      <c r="C549" s="40"/>
      <c r="D549" s="41"/>
      <c r="E549" s="41">
        <v>1188450</v>
      </c>
      <c r="F549" s="40">
        <f t="shared" si="10"/>
        <v>1188450</v>
      </c>
    </row>
    <row r="550" spans="1:6" ht="18.75" x14ac:dyDescent="0.3">
      <c r="A550" s="39" t="s">
        <v>1285</v>
      </c>
      <c r="B550" s="39" t="s">
        <v>1296</v>
      </c>
      <c r="C550" s="40"/>
      <c r="D550" s="41"/>
      <c r="E550" s="41">
        <v>128755.25</v>
      </c>
      <c r="F550" s="40">
        <f t="shared" si="10"/>
        <v>128755.25</v>
      </c>
    </row>
    <row r="551" spans="1:6" ht="18.75" x14ac:dyDescent="0.3">
      <c r="A551" s="39" t="s">
        <v>1286</v>
      </c>
      <c r="B551" s="39" t="s">
        <v>1297</v>
      </c>
      <c r="C551" s="40"/>
      <c r="D551" s="41"/>
      <c r="E551" s="41">
        <v>126939.5</v>
      </c>
      <c r="F551" s="40">
        <f t="shared" si="10"/>
        <v>126939.5</v>
      </c>
    </row>
    <row r="552" spans="1:6" ht="18.75" x14ac:dyDescent="0.3">
      <c r="A552" s="38" t="s">
        <v>997</v>
      </c>
      <c r="B552" s="35" t="s">
        <v>998</v>
      </c>
      <c r="C552" s="36">
        <v>37373110.25</v>
      </c>
      <c r="D552" s="37">
        <f>+D553+D556</f>
        <v>19693459.329999998</v>
      </c>
      <c r="E552" s="37">
        <f>+E553+E556</f>
        <v>19685801.75</v>
      </c>
      <c r="F552" s="36">
        <f t="shared" ref="F552:F565" si="11">+C552-D552+E552</f>
        <v>37365452.670000002</v>
      </c>
    </row>
    <row r="553" spans="1:6" ht="18.75" x14ac:dyDescent="0.3">
      <c r="A553" s="38" t="s">
        <v>999</v>
      </c>
      <c r="B553" s="35" t="s">
        <v>1000</v>
      </c>
      <c r="C553" s="36">
        <v>18179881.649999991</v>
      </c>
      <c r="D553" s="37">
        <f>+D554+D555</f>
        <v>3317663.5799999996</v>
      </c>
      <c r="E553" s="37">
        <f>+E554+E555</f>
        <v>3317663.5799999996</v>
      </c>
      <c r="F553" s="36">
        <f t="shared" si="11"/>
        <v>18179881.649999991</v>
      </c>
    </row>
    <row r="554" spans="1:6" ht="18.75" x14ac:dyDescent="0.3">
      <c r="A554" s="39" t="s">
        <v>1001</v>
      </c>
      <c r="B554" s="39" t="s">
        <v>1002</v>
      </c>
      <c r="C554" s="40">
        <v>-5487214.1500000004</v>
      </c>
      <c r="D554" s="41">
        <v>3189583.03</v>
      </c>
      <c r="E554" s="41">
        <v>3189583.03</v>
      </c>
      <c r="F554" s="40">
        <f t="shared" si="11"/>
        <v>-5487214.1500000004</v>
      </c>
    </row>
    <row r="555" spans="1:6" ht="18.75" x14ac:dyDescent="0.3">
      <c r="A555" s="39" t="s">
        <v>1003</v>
      </c>
      <c r="B555" s="39" t="s">
        <v>1004</v>
      </c>
      <c r="C555" s="40">
        <v>23667095.800000001</v>
      </c>
      <c r="D555" s="41">
        <v>128080.55</v>
      </c>
      <c r="E555" s="41">
        <v>128080.55</v>
      </c>
      <c r="F555" s="40">
        <f t="shared" si="11"/>
        <v>23667095.800000001</v>
      </c>
    </row>
    <row r="556" spans="1:6" ht="18.75" x14ac:dyDescent="0.3">
      <c r="A556" s="38" t="s">
        <v>1005</v>
      </c>
      <c r="B556" s="35" t="s">
        <v>1006</v>
      </c>
      <c r="C556" s="36">
        <v>19193228.600000001</v>
      </c>
      <c r="D556" s="37">
        <f>SUM(D557:D577)</f>
        <v>16375795.75</v>
      </c>
      <c r="E556" s="37">
        <f>SUM(E557:E577)</f>
        <v>16368138.17</v>
      </c>
      <c r="F556" s="36">
        <f t="shared" si="11"/>
        <v>19185571.020000003</v>
      </c>
    </row>
    <row r="557" spans="1:6" ht="18.75" x14ac:dyDescent="0.3">
      <c r="A557" s="39" t="s">
        <v>1007</v>
      </c>
      <c r="B557" s="39" t="s">
        <v>1008</v>
      </c>
      <c r="C557" s="40">
        <v>1937158.0899999999</v>
      </c>
      <c r="D557" s="41">
        <v>2246542.4</v>
      </c>
      <c r="E557" s="41">
        <v>2246542.4</v>
      </c>
      <c r="F557" s="40">
        <f t="shared" si="11"/>
        <v>1937158.0899999999</v>
      </c>
    </row>
    <row r="558" spans="1:6" ht="18.75" x14ac:dyDescent="0.3">
      <c r="A558" s="39" t="s">
        <v>1009</v>
      </c>
      <c r="B558" s="39" t="s">
        <v>1010</v>
      </c>
      <c r="C558" s="40">
        <v>331027.21000000002</v>
      </c>
      <c r="D558" s="41">
        <v>6000</v>
      </c>
      <c r="E558" s="41">
        <v>6000</v>
      </c>
      <c r="F558" s="40">
        <f t="shared" si="11"/>
        <v>331027.21000000002</v>
      </c>
    </row>
    <row r="559" spans="1:6" ht="18.75" x14ac:dyDescent="0.3">
      <c r="A559" s="39" t="s">
        <v>1011</v>
      </c>
      <c r="B559" s="39" t="s">
        <v>1012</v>
      </c>
      <c r="C559" s="40">
        <v>5136.6999999999971</v>
      </c>
      <c r="D559" s="41">
        <v>54300</v>
      </c>
      <c r="E559" s="41">
        <v>54300</v>
      </c>
      <c r="F559" s="40">
        <f t="shared" si="11"/>
        <v>5136.6999999999971</v>
      </c>
    </row>
    <row r="560" spans="1:6" ht="18.75" x14ac:dyDescent="0.3">
      <c r="A560" s="39" t="s">
        <v>1013</v>
      </c>
      <c r="B560" s="39" t="s">
        <v>1014</v>
      </c>
      <c r="C560" s="40">
        <v>-30917.410000000003</v>
      </c>
      <c r="D560" s="41">
        <v>90025</v>
      </c>
      <c r="E560" s="41">
        <v>90025</v>
      </c>
      <c r="F560" s="40">
        <f t="shared" si="11"/>
        <v>-30917.410000000003</v>
      </c>
    </row>
    <row r="561" spans="1:6" ht="18.75" x14ac:dyDescent="0.3">
      <c r="A561" s="39" t="s">
        <v>1015</v>
      </c>
      <c r="B561" s="39" t="s">
        <v>1016</v>
      </c>
      <c r="C561" s="40">
        <v>27363.260000000009</v>
      </c>
      <c r="D561" s="41">
        <v>988555.43</v>
      </c>
      <c r="E561" s="41">
        <v>988555.43</v>
      </c>
      <c r="F561" s="40">
        <f t="shared" si="11"/>
        <v>27363.260000000009</v>
      </c>
    </row>
    <row r="562" spans="1:6" ht="18.75" x14ac:dyDescent="0.3">
      <c r="A562" s="39" t="s">
        <v>1017</v>
      </c>
      <c r="B562" s="39" t="s">
        <v>1018</v>
      </c>
      <c r="C562" s="40">
        <v>5773.3699999999953</v>
      </c>
      <c r="D562" s="41">
        <v>263803.90999999997</v>
      </c>
      <c r="E562" s="41">
        <v>263803.90999999997</v>
      </c>
      <c r="F562" s="40">
        <f t="shared" si="11"/>
        <v>5773.3699999999953</v>
      </c>
    </row>
    <row r="563" spans="1:6" ht="18.75" x14ac:dyDescent="0.3">
      <c r="A563" s="39" t="s">
        <v>1019</v>
      </c>
      <c r="B563" s="39" t="s">
        <v>1020</v>
      </c>
      <c r="C563" s="40">
        <v>139907.32</v>
      </c>
      <c r="D563" s="41">
        <v>31200</v>
      </c>
      <c r="E563" s="41">
        <v>31200</v>
      </c>
      <c r="F563" s="40">
        <f t="shared" si="11"/>
        <v>139907.32</v>
      </c>
    </row>
    <row r="564" spans="1:6" ht="18.75" x14ac:dyDescent="0.3">
      <c r="A564" s="39" t="s">
        <v>1021</v>
      </c>
      <c r="B564" s="39" t="s">
        <v>1022</v>
      </c>
      <c r="C564" s="40">
        <v>572114.68999999994</v>
      </c>
      <c r="D564" s="41">
        <v>4424178.03</v>
      </c>
      <c r="E564" s="41">
        <v>4424178.03</v>
      </c>
      <c r="F564" s="40">
        <f t="shared" si="11"/>
        <v>572114.68999999994</v>
      </c>
    </row>
    <row r="565" spans="1:6" ht="18.75" x14ac:dyDescent="0.3">
      <c r="A565" s="39" t="s">
        <v>1023</v>
      </c>
      <c r="B565" s="39" t="s">
        <v>1024</v>
      </c>
      <c r="C565" s="40">
        <v>-345873.23</v>
      </c>
      <c r="D565" s="41">
        <v>104017.5</v>
      </c>
      <c r="E565" s="41">
        <v>104017.5</v>
      </c>
      <c r="F565" s="40">
        <f t="shared" si="11"/>
        <v>-345873.23</v>
      </c>
    </row>
    <row r="566" spans="1:6" ht="18.75" x14ac:dyDescent="0.3">
      <c r="A566" s="39" t="s">
        <v>1025</v>
      </c>
      <c r="B566" s="39" t="s">
        <v>1026</v>
      </c>
      <c r="C566" s="40">
        <v>8102922.4900000002</v>
      </c>
      <c r="D566" s="41">
        <v>5849693.9699999997</v>
      </c>
      <c r="E566" s="41">
        <v>5842036.3899999997</v>
      </c>
      <c r="F566" s="40">
        <f t="shared" ref="F566:F609" si="12">+C566-D566+E566</f>
        <v>8095264.9100000001</v>
      </c>
    </row>
    <row r="567" spans="1:6" ht="18.75" x14ac:dyDescent="0.3">
      <c r="A567" s="39" t="s">
        <v>1027</v>
      </c>
      <c r="B567" s="39" t="s">
        <v>1028</v>
      </c>
      <c r="C567" s="40">
        <v>125641.59000000008</v>
      </c>
      <c r="D567" s="41">
        <v>1341450.3999999999</v>
      </c>
      <c r="E567" s="41">
        <v>1341450.3999999999</v>
      </c>
      <c r="F567" s="40">
        <f t="shared" si="12"/>
        <v>125641.59000000008</v>
      </c>
    </row>
    <row r="568" spans="1:6" ht="18.75" x14ac:dyDescent="0.3">
      <c r="A568" s="39" t="s">
        <v>1029</v>
      </c>
      <c r="B568" s="39" t="s">
        <v>1030</v>
      </c>
      <c r="C568" s="40">
        <v>0</v>
      </c>
      <c r="D568" s="41">
        <v>1600</v>
      </c>
      <c r="E568" s="41">
        <v>1600</v>
      </c>
      <c r="F568" s="40">
        <f t="shared" si="12"/>
        <v>0</v>
      </c>
    </row>
    <row r="569" spans="1:6" ht="18.75" x14ac:dyDescent="0.3">
      <c r="A569" s="39" t="s">
        <v>1031</v>
      </c>
      <c r="B569" s="39" t="s">
        <v>1032</v>
      </c>
      <c r="C569" s="40">
        <v>250306.33</v>
      </c>
      <c r="D569" s="41">
        <v>384192</v>
      </c>
      <c r="E569" s="41">
        <v>384192</v>
      </c>
      <c r="F569" s="40">
        <f t="shared" si="12"/>
        <v>250306.33</v>
      </c>
    </row>
    <row r="570" spans="1:6" ht="18.75" x14ac:dyDescent="0.3">
      <c r="A570" s="39" t="s">
        <v>1033</v>
      </c>
      <c r="B570" s="39" t="s">
        <v>1034</v>
      </c>
      <c r="C570" s="40">
        <v>0</v>
      </c>
      <c r="D570" s="41">
        <v>46200</v>
      </c>
      <c r="E570" s="41">
        <v>46200</v>
      </c>
      <c r="F570" s="40">
        <f t="shared" si="12"/>
        <v>0</v>
      </c>
    </row>
    <row r="571" spans="1:6" ht="18.75" x14ac:dyDescent="0.3">
      <c r="A571" s="39" t="s">
        <v>1035</v>
      </c>
      <c r="B571" s="39" t="s">
        <v>1036</v>
      </c>
      <c r="C571" s="40">
        <v>8625</v>
      </c>
      <c r="D571" s="41">
        <v>155.36000000000001</v>
      </c>
      <c r="E571" s="41">
        <v>155.36000000000001</v>
      </c>
      <c r="F571" s="40">
        <f t="shared" si="12"/>
        <v>8625</v>
      </c>
    </row>
    <row r="572" spans="1:6" ht="18.75" x14ac:dyDescent="0.3">
      <c r="A572" s="39" t="s">
        <v>1037</v>
      </c>
      <c r="B572" s="39" t="s">
        <v>1038</v>
      </c>
      <c r="C572" s="40">
        <v>-3316.34</v>
      </c>
      <c r="D572" s="41"/>
      <c r="E572" s="41"/>
      <c r="F572" s="40">
        <f t="shared" si="12"/>
        <v>-3316.34</v>
      </c>
    </row>
    <row r="573" spans="1:6" ht="18.75" x14ac:dyDescent="0.3">
      <c r="A573" s="39" t="s">
        <v>1039</v>
      </c>
      <c r="B573" s="39" t="s">
        <v>1040</v>
      </c>
      <c r="C573" s="40">
        <v>38655.17</v>
      </c>
      <c r="D573" s="41"/>
      <c r="E573" s="41"/>
      <c r="F573" s="40">
        <f t="shared" si="12"/>
        <v>38655.17</v>
      </c>
    </row>
    <row r="574" spans="1:6" ht="18.75" x14ac:dyDescent="0.3">
      <c r="A574" s="39" t="s">
        <v>1041</v>
      </c>
      <c r="B574" s="39" t="s">
        <v>1042</v>
      </c>
      <c r="C574" s="40">
        <v>4100</v>
      </c>
      <c r="D574" s="41">
        <v>3500</v>
      </c>
      <c r="E574" s="41">
        <v>3500</v>
      </c>
      <c r="F574" s="40">
        <f t="shared" si="12"/>
        <v>4100</v>
      </c>
    </row>
    <row r="575" spans="1:6" ht="18.75" x14ac:dyDescent="0.3">
      <c r="A575" s="39" t="s">
        <v>1043</v>
      </c>
      <c r="B575" s="39" t="s">
        <v>1044</v>
      </c>
      <c r="C575" s="40">
        <v>0</v>
      </c>
      <c r="D575" s="41">
        <v>2700</v>
      </c>
      <c r="E575" s="41">
        <v>2700</v>
      </c>
      <c r="F575" s="40">
        <f t="shared" si="12"/>
        <v>0</v>
      </c>
    </row>
    <row r="576" spans="1:6" ht="18.75" x14ac:dyDescent="0.3">
      <c r="A576" s="39" t="s">
        <v>1045</v>
      </c>
      <c r="B576" s="39" t="s">
        <v>1046</v>
      </c>
      <c r="C576" s="40">
        <v>0</v>
      </c>
      <c r="D576" s="41">
        <v>77500</v>
      </c>
      <c r="E576" s="41">
        <v>77500</v>
      </c>
      <c r="F576" s="40">
        <f t="shared" si="12"/>
        <v>0</v>
      </c>
    </row>
    <row r="577" spans="1:6" ht="18.75" x14ac:dyDescent="0.3">
      <c r="A577" s="39" t="s">
        <v>1047</v>
      </c>
      <c r="B577" s="39" t="s">
        <v>1048</v>
      </c>
      <c r="C577" s="40">
        <v>0</v>
      </c>
      <c r="D577" s="41">
        <v>460181.75</v>
      </c>
      <c r="E577" s="41">
        <v>460181.75</v>
      </c>
      <c r="F577" s="40">
        <f t="shared" si="12"/>
        <v>0</v>
      </c>
    </row>
    <row r="578" spans="1:6" ht="18.75" x14ac:dyDescent="0.3">
      <c r="A578" s="38" t="s">
        <v>1049</v>
      </c>
      <c r="B578" s="35" t="s">
        <v>1050</v>
      </c>
      <c r="C578" s="36">
        <v>258630.39999999106</v>
      </c>
      <c r="D578" s="37">
        <f>+D581+D582+D580+D579</f>
        <v>86600346.519999996</v>
      </c>
      <c r="E578" s="37">
        <f>+E581+E582+E579+E580</f>
        <v>86600346.519999996</v>
      </c>
      <c r="F578" s="36">
        <f t="shared" si="12"/>
        <v>258630.39999999106</v>
      </c>
    </row>
    <row r="579" spans="1:6" ht="18.75" x14ac:dyDescent="0.3">
      <c r="A579" s="39" t="s">
        <v>1051</v>
      </c>
      <c r="B579" s="39" t="s">
        <v>1052</v>
      </c>
      <c r="C579" s="40">
        <v>-0.19999999925494194</v>
      </c>
      <c r="D579" s="41"/>
      <c r="E579" s="41"/>
      <c r="F579" s="40">
        <f t="shared" si="12"/>
        <v>-0.19999999925494194</v>
      </c>
    </row>
    <row r="580" spans="1:6" ht="18.75" x14ac:dyDescent="0.3">
      <c r="A580" s="39" t="s">
        <v>1053</v>
      </c>
      <c r="B580" s="39" t="s">
        <v>1054</v>
      </c>
      <c r="C580" s="40">
        <v>0</v>
      </c>
      <c r="D580" s="37"/>
      <c r="E580" s="37"/>
      <c r="F580" s="40">
        <f t="shared" si="12"/>
        <v>0</v>
      </c>
    </row>
    <row r="581" spans="1:6" ht="18.75" x14ac:dyDescent="0.3">
      <c r="A581" s="39" t="s">
        <v>1055</v>
      </c>
      <c r="B581" s="39" t="s">
        <v>1056</v>
      </c>
      <c r="C581" s="40">
        <v>0</v>
      </c>
      <c r="D581" s="41">
        <v>82151445.359999999</v>
      </c>
      <c r="E581" s="41">
        <v>82151445.359999999</v>
      </c>
      <c r="F581" s="40">
        <f t="shared" si="12"/>
        <v>0</v>
      </c>
    </row>
    <row r="582" spans="1:6" ht="18.75" x14ac:dyDescent="0.3">
      <c r="A582" s="39" t="s">
        <v>1057</v>
      </c>
      <c r="B582" s="39" t="s">
        <v>1058</v>
      </c>
      <c r="C582" s="40">
        <v>0</v>
      </c>
      <c r="D582" s="41">
        <v>4448901.16</v>
      </c>
      <c r="E582" s="41">
        <v>4448901.16</v>
      </c>
      <c r="F582" s="40">
        <f t="shared" si="12"/>
        <v>0</v>
      </c>
    </row>
    <row r="583" spans="1:6" ht="18.75" x14ac:dyDescent="0.3">
      <c r="A583" s="35">
        <v>2104</v>
      </c>
      <c r="B583" s="35" t="s">
        <v>1059</v>
      </c>
      <c r="C583" s="40">
        <v>1406360.04</v>
      </c>
      <c r="D583" s="41"/>
      <c r="E583" s="41"/>
      <c r="F583" s="36">
        <f t="shared" si="12"/>
        <v>1406360.04</v>
      </c>
    </row>
    <row r="584" spans="1:6" ht="18.75" x14ac:dyDescent="0.3">
      <c r="A584" s="38" t="s">
        <v>1060</v>
      </c>
      <c r="B584" s="35" t="s">
        <v>1061</v>
      </c>
      <c r="C584" s="40">
        <v>1212756.96</v>
      </c>
      <c r="D584" s="41"/>
      <c r="E584" s="41"/>
      <c r="F584" s="36">
        <f t="shared" si="12"/>
        <v>1212756.96</v>
      </c>
    </row>
    <row r="585" spans="1:6" ht="18.75" x14ac:dyDescent="0.3">
      <c r="A585" s="39"/>
      <c r="B585" s="39"/>
      <c r="C585" s="40"/>
      <c r="D585" s="41"/>
      <c r="E585" s="41"/>
      <c r="F585" s="40">
        <f>+C585-D585+E585</f>
        <v>0</v>
      </c>
    </row>
    <row r="586" spans="1:6" ht="18.75" x14ac:dyDescent="0.3">
      <c r="A586" s="35" t="s">
        <v>40</v>
      </c>
      <c r="B586" s="35" t="s">
        <v>41</v>
      </c>
      <c r="C586" s="36" t="s">
        <v>1257</v>
      </c>
      <c r="D586" s="37" t="s">
        <v>42</v>
      </c>
      <c r="E586" s="37" t="s">
        <v>43</v>
      </c>
      <c r="F586" s="36" t="s">
        <v>1258</v>
      </c>
    </row>
    <row r="587" spans="1:6" ht="18.75" x14ac:dyDescent="0.3">
      <c r="A587" s="35">
        <v>3</v>
      </c>
      <c r="B587" s="35" t="s">
        <v>1062</v>
      </c>
      <c r="C587" s="36">
        <v>3292498710.1699996</v>
      </c>
      <c r="D587" s="37">
        <f>D588</f>
        <v>0</v>
      </c>
      <c r="E587" s="37">
        <f>+E589</f>
        <v>0</v>
      </c>
      <c r="F587" s="36">
        <f t="shared" si="12"/>
        <v>3292498710.1699996</v>
      </c>
    </row>
    <row r="588" spans="1:6" ht="18.75" x14ac:dyDescent="0.3">
      <c r="A588" s="35">
        <v>32</v>
      </c>
      <c r="B588" s="35" t="s">
        <v>1063</v>
      </c>
      <c r="C588" s="36">
        <v>3292498710.1699996</v>
      </c>
      <c r="D588" s="37">
        <f>D589</f>
        <v>0</v>
      </c>
      <c r="E588" s="37">
        <f>+E589</f>
        <v>0</v>
      </c>
      <c r="F588" s="36">
        <f t="shared" si="12"/>
        <v>3292498710.1699996</v>
      </c>
    </row>
    <row r="589" spans="1:6" ht="18.75" x14ac:dyDescent="0.3">
      <c r="A589" s="35">
        <v>3203</v>
      </c>
      <c r="B589" s="35" t="s">
        <v>1064</v>
      </c>
      <c r="C589" s="36">
        <v>2726004057.2099996</v>
      </c>
      <c r="D589" s="37">
        <f>D590</f>
        <v>0</v>
      </c>
      <c r="E589" s="37">
        <f>E590</f>
        <v>0</v>
      </c>
      <c r="F589" s="36">
        <f t="shared" si="12"/>
        <v>2726004057.2099996</v>
      </c>
    </row>
    <row r="590" spans="1:6" ht="18.75" x14ac:dyDescent="0.3">
      <c r="A590" s="43" t="s">
        <v>1065</v>
      </c>
      <c r="B590" s="35" t="s">
        <v>1066</v>
      </c>
      <c r="C590" s="36">
        <v>396810395.92000002</v>
      </c>
      <c r="D590" s="37">
        <f>+D591+D592+D593+D594+D595+D596</f>
        <v>0</v>
      </c>
      <c r="E590" s="37">
        <f>+E591+E592+E593+E594+E596+E595</f>
        <v>0</v>
      </c>
      <c r="F590" s="36">
        <f t="shared" si="12"/>
        <v>396810395.92000002</v>
      </c>
    </row>
    <row r="591" spans="1:6" ht="18.75" x14ac:dyDescent="0.3">
      <c r="A591" s="39" t="s">
        <v>1067</v>
      </c>
      <c r="B591" s="39" t="s">
        <v>1068</v>
      </c>
      <c r="C591" s="40">
        <v>163941291.53</v>
      </c>
      <c r="D591" s="41"/>
      <c r="E591" s="41"/>
      <c r="F591" s="40">
        <f t="shared" si="12"/>
        <v>163941291.53</v>
      </c>
    </row>
    <row r="592" spans="1:6" ht="18.75" x14ac:dyDescent="0.3">
      <c r="A592" s="39" t="s">
        <v>1069</v>
      </c>
      <c r="B592" s="39" t="s">
        <v>1070</v>
      </c>
      <c r="C592" s="40">
        <v>-9518553.3499999996</v>
      </c>
      <c r="D592" s="41"/>
      <c r="E592" s="41"/>
      <c r="F592" s="40">
        <f t="shared" si="12"/>
        <v>-9518553.3499999996</v>
      </c>
    </row>
    <row r="593" spans="1:6" ht="18.75" x14ac:dyDescent="0.3">
      <c r="A593" s="39" t="s">
        <v>1071</v>
      </c>
      <c r="B593" s="39" t="s">
        <v>1072</v>
      </c>
      <c r="C593" s="40">
        <v>-26634383.529999997</v>
      </c>
      <c r="D593" s="41"/>
      <c r="E593" s="41"/>
      <c r="F593" s="40">
        <f t="shared" si="12"/>
        <v>-26634383.529999997</v>
      </c>
    </row>
    <row r="594" spans="1:6" ht="18.75" x14ac:dyDescent="0.3">
      <c r="A594" s="39" t="s">
        <v>1073</v>
      </c>
      <c r="B594" s="39" t="s">
        <v>1074</v>
      </c>
      <c r="C594" s="40">
        <v>20587658.029999997</v>
      </c>
      <c r="D594" s="41"/>
      <c r="E594" s="41"/>
      <c r="F594" s="40">
        <f t="shared" si="12"/>
        <v>20587658.029999997</v>
      </c>
    </row>
    <row r="595" spans="1:6" ht="18.75" x14ac:dyDescent="0.3">
      <c r="A595" s="39" t="s">
        <v>1075</v>
      </c>
      <c r="B595" s="39" t="s">
        <v>1076</v>
      </c>
      <c r="C595" s="40">
        <v>74695018.909999996</v>
      </c>
      <c r="D595" s="41"/>
      <c r="E595" s="41"/>
      <c r="F595" s="40">
        <f t="shared" si="12"/>
        <v>74695018.909999996</v>
      </c>
    </row>
    <row r="596" spans="1:6" ht="18.75" x14ac:dyDescent="0.3">
      <c r="A596" s="39" t="s">
        <v>1077</v>
      </c>
      <c r="B596" s="39" t="s">
        <v>1078</v>
      </c>
      <c r="C596" s="40">
        <v>175189938.49000001</v>
      </c>
      <c r="D596" s="41"/>
      <c r="E596" s="41"/>
      <c r="F596" s="40">
        <f t="shared" si="12"/>
        <v>175189938.49000001</v>
      </c>
    </row>
    <row r="597" spans="1:6" ht="18.75" x14ac:dyDescent="0.3">
      <c r="A597" s="38" t="s">
        <v>1079</v>
      </c>
      <c r="B597" s="35" t="s">
        <v>1080</v>
      </c>
      <c r="C597" s="36">
        <v>2305561883.5</v>
      </c>
      <c r="D597" s="41"/>
      <c r="E597" s="37"/>
      <c r="F597" s="36">
        <f t="shared" si="12"/>
        <v>2305561883.5</v>
      </c>
    </row>
    <row r="598" spans="1:6" ht="18.75" x14ac:dyDescent="0.3">
      <c r="A598" s="35">
        <v>4</v>
      </c>
      <c r="B598" s="35" t="s">
        <v>1081</v>
      </c>
      <c r="C598" s="36">
        <v>1590386818.0099998</v>
      </c>
      <c r="D598" s="37">
        <f>+D599</f>
        <v>0</v>
      </c>
      <c r="E598" s="37">
        <f>+E599+E608</f>
        <v>269729787.80000001</v>
      </c>
      <c r="F598" s="36">
        <f t="shared" si="12"/>
        <v>1860116605.8099997</v>
      </c>
    </row>
    <row r="599" spans="1:6" ht="18.75" x14ac:dyDescent="0.3">
      <c r="A599" s="39">
        <v>41</v>
      </c>
      <c r="B599" s="39" t="s">
        <v>1082</v>
      </c>
      <c r="C599" s="40">
        <v>1584833479.9199996</v>
      </c>
      <c r="D599" s="41">
        <f>+D600+D601+D602</f>
        <v>0</v>
      </c>
      <c r="E599" s="41">
        <f>+E601+E602+E600</f>
        <v>269693287.80000001</v>
      </c>
      <c r="F599" s="36">
        <f t="shared" si="12"/>
        <v>1854526767.7199996</v>
      </c>
    </row>
    <row r="600" spans="1:6" ht="18.75" x14ac:dyDescent="0.3">
      <c r="A600" s="38" t="s">
        <v>1083</v>
      </c>
      <c r="B600" s="35" t="s">
        <v>1082</v>
      </c>
      <c r="C600" s="36">
        <v>0</v>
      </c>
      <c r="D600" s="37"/>
      <c r="E600" s="41">
        <v>95368377</v>
      </c>
      <c r="F600" s="36">
        <f t="shared" si="12"/>
        <v>95368377</v>
      </c>
    </row>
    <row r="601" spans="1:6" ht="18.75" x14ac:dyDescent="0.3">
      <c r="A601" s="38" t="s">
        <v>1084</v>
      </c>
      <c r="B601" s="35" t="s">
        <v>1085</v>
      </c>
      <c r="C601" s="36">
        <v>1582074139.5699997</v>
      </c>
      <c r="D601" s="37"/>
      <c r="E601" s="37">
        <v>173687410.80000001</v>
      </c>
      <c r="F601" s="36">
        <f t="shared" si="12"/>
        <v>1755761550.3699996</v>
      </c>
    </row>
    <row r="602" spans="1:6" ht="18.75" x14ac:dyDescent="0.3">
      <c r="A602" s="35">
        <v>4102</v>
      </c>
      <c r="B602" s="35" t="s">
        <v>1086</v>
      </c>
      <c r="C602" s="36">
        <v>7457247.6600000001</v>
      </c>
      <c r="D602" s="37">
        <f>+D603+D608</f>
        <v>0</v>
      </c>
      <c r="E602" s="37">
        <f>E603</f>
        <v>637500</v>
      </c>
      <c r="F602" s="36">
        <f t="shared" si="12"/>
        <v>8094747.6600000001</v>
      </c>
    </row>
    <row r="603" spans="1:6" ht="18.75" x14ac:dyDescent="0.3">
      <c r="A603" s="38" t="s">
        <v>1087</v>
      </c>
      <c r="B603" s="35" t="s">
        <v>1088</v>
      </c>
      <c r="C603" s="36">
        <v>4736410.17</v>
      </c>
      <c r="D603" s="37">
        <f>+D604+D605+D606+D607</f>
        <v>0</v>
      </c>
      <c r="E603" s="37">
        <f>E604+E605</f>
        <v>637500</v>
      </c>
      <c r="F603" s="36">
        <f t="shared" si="12"/>
        <v>5373910.1699999999</v>
      </c>
    </row>
    <row r="604" spans="1:6" ht="18.75" x14ac:dyDescent="0.3">
      <c r="A604" s="39" t="s">
        <v>1089</v>
      </c>
      <c r="B604" s="39" t="s">
        <v>1090</v>
      </c>
      <c r="C604" s="40">
        <v>1000875.1799999999</v>
      </c>
      <c r="D604" s="41"/>
      <c r="E604" s="41"/>
      <c r="F604" s="40">
        <f t="shared" si="12"/>
        <v>1000875.1799999999</v>
      </c>
    </row>
    <row r="605" spans="1:6" ht="18.75" x14ac:dyDescent="0.3">
      <c r="A605" s="39" t="s">
        <v>1091</v>
      </c>
      <c r="B605" s="39" t="s">
        <v>1092</v>
      </c>
      <c r="C605" s="36">
        <v>3477480</v>
      </c>
      <c r="D605" s="41"/>
      <c r="E605" s="41">
        <v>637500</v>
      </c>
      <c r="F605" s="40">
        <f t="shared" si="12"/>
        <v>4114980</v>
      </c>
    </row>
    <row r="606" spans="1:6" ht="18.75" x14ac:dyDescent="0.3">
      <c r="A606" s="39" t="s">
        <v>1093</v>
      </c>
      <c r="B606" s="39" t="s">
        <v>1094</v>
      </c>
      <c r="C606" s="40">
        <v>207579.99</v>
      </c>
      <c r="D606" s="41"/>
      <c r="E606" s="41"/>
      <c r="F606" s="40">
        <f t="shared" si="12"/>
        <v>207579.99</v>
      </c>
    </row>
    <row r="607" spans="1:6" ht="18.75" x14ac:dyDescent="0.3">
      <c r="A607" s="39" t="s">
        <v>1095</v>
      </c>
      <c r="B607" s="39" t="s">
        <v>1096</v>
      </c>
      <c r="C607" s="40">
        <v>70475</v>
      </c>
      <c r="D607" s="41"/>
      <c r="E607" s="41"/>
      <c r="F607" s="40">
        <f t="shared" si="12"/>
        <v>70475</v>
      </c>
    </row>
    <row r="608" spans="1:6" ht="18.75" x14ac:dyDescent="0.3">
      <c r="A608" s="38" t="s">
        <v>1097</v>
      </c>
      <c r="B608" s="35" t="s">
        <v>1098</v>
      </c>
      <c r="C608" s="36">
        <v>3556268.2700000005</v>
      </c>
      <c r="D608" s="37">
        <f>+D609</f>
        <v>0</v>
      </c>
      <c r="E608" s="37">
        <f>+E609</f>
        <v>36500</v>
      </c>
      <c r="F608" s="36">
        <f t="shared" si="12"/>
        <v>3592768.2700000005</v>
      </c>
    </row>
    <row r="609" spans="1:6" ht="18.75" x14ac:dyDescent="0.3">
      <c r="A609" s="39" t="s">
        <v>1099</v>
      </c>
      <c r="B609" s="39" t="s">
        <v>1100</v>
      </c>
      <c r="C609" s="40">
        <v>3556268.2700000005</v>
      </c>
      <c r="D609" s="41"/>
      <c r="E609" s="41">
        <v>36500</v>
      </c>
      <c r="F609" s="40">
        <f t="shared" si="12"/>
        <v>3592768.2700000005</v>
      </c>
    </row>
    <row r="610" spans="1:6" ht="18.75" x14ac:dyDescent="0.3">
      <c r="A610" s="35">
        <v>5</v>
      </c>
      <c r="B610" s="35" t="s">
        <v>1101</v>
      </c>
      <c r="C610" s="36">
        <v>1680380671.4400003</v>
      </c>
      <c r="D610" s="37">
        <f>+D611+D669+D671</f>
        <v>186222950.13</v>
      </c>
      <c r="E610" s="37">
        <f>+E611+E669+E671</f>
        <v>60667.18</v>
      </c>
      <c r="F610" s="36">
        <f>+C610+D610-E610</f>
        <v>1866542954.3900001</v>
      </c>
    </row>
    <row r="611" spans="1:6" ht="18.75" x14ac:dyDescent="0.3">
      <c r="A611" s="35">
        <v>5101</v>
      </c>
      <c r="B611" s="35" t="s">
        <v>1102</v>
      </c>
      <c r="C611" s="36">
        <v>1725853951.1500003</v>
      </c>
      <c r="D611" s="37">
        <f>D612+D633</f>
        <v>186222950.13</v>
      </c>
      <c r="E611" s="37">
        <f>+E612+E633</f>
        <v>60667.18</v>
      </c>
      <c r="F611" s="36">
        <f>+C611+D611-E611</f>
        <v>1912016234.1000001</v>
      </c>
    </row>
    <row r="612" spans="1:6" ht="18.75" x14ac:dyDescent="0.3">
      <c r="A612" s="38" t="s">
        <v>1103</v>
      </c>
      <c r="B612" s="35" t="s">
        <v>1104</v>
      </c>
      <c r="C612" s="36">
        <v>1210925530.6600003</v>
      </c>
      <c r="D612" s="37">
        <f>+D613+D616+D617+D619+D632+D626+D620+D618+D621+D624+D625</f>
        <v>105160244.72999999</v>
      </c>
      <c r="E612" s="37">
        <f>+E613+E616+E617+E619+E620+E621+E626+E632+E618</f>
        <v>60667.18</v>
      </c>
      <c r="F612" s="36">
        <f t="shared" ref="F612:F673" si="13">+C612+D612-E612</f>
        <v>1316025108.2100003</v>
      </c>
    </row>
    <row r="613" spans="1:6" ht="18.75" x14ac:dyDescent="0.3">
      <c r="A613" s="35" t="s">
        <v>1105</v>
      </c>
      <c r="B613" s="35" t="s">
        <v>1106</v>
      </c>
      <c r="C613" s="36">
        <v>837670093.31999981</v>
      </c>
      <c r="D613" s="37">
        <f>+D614+D615</f>
        <v>82882737.549999997</v>
      </c>
      <c r="E613" s="37">
        <f>+E614+E615</f>
        <v>41167.18</v>
      </c>
      <c r="F613" s="36">
        <f t="shared" si="13"/>
        <v>920511663.68999982</v>
      </c>
    </row>
    <row r="614" spans="1:6" ht="18.75" x14ac:dyDescent="0.3">
      <c r="A614" s="39" t="s">
        <v>1107</v>
      </c>
      <c r="B614" s="39" t="s">
        <v>1108</v>
      </c>
      <c r="C614" s="40">
        <v>788390770.11000001</v>
      </c>
      <c r="D614" s="41">
        <v>77461938.090000004</v>
      </c>
      <c r="E614" s="41">
        <v>41167.18</v>
      </c>
      <c r="F614" s="40">
        <f t="shared" si="13"/>
        <v>865811541.0200001</v>
      </c>
    </row>
    <row r="615" spans="1:6" ht="18.75" x14ac:dyDescent="0.3">
      <c r="A615" s="39" t="s">
        <v>1109</v>
      </c>
      <c r="B615" s="39" t="s">
        <v>1110</v>
      </c>
      <c r="C615" s="36">
        <v>49279323.209999993</v>
      </c>
      <c r="D615" s="41">
        <v>5420799.46</v>
      </c>
      <c r="E615" s="41"/>
      <c r="F615" s="40">
        <f t="shared" si="13"/>
        <v>54700122.669999994</v>
      </c>
    </row>
    <row r="616" spans="1:6" ht="18.75" x14ac:dyDescent="0.3">
      <c r="A616" s="35" t="s">
        <v>1111</v>
      </c>
      <c r="B616" s="35" t="s">
        <v>1112</v>
      </c>
      <c r="C616" s="36">
        <v>169908084.24000001</v>
      </c>
      <c r="D616" s="37">
        <v>20310031.440000001</v>
      </c>
      <c r="E616" s="37"/>
      <c r="F616" s="36">
        <f t="shared" si="13"/>
        <v>190218115.68000001</v>
      </c>
    </row>
    <row r="617" spans="1:6" ht="18.75" x14ac:dyDescent="0.3">
      <c r="A617" s="35" t="s">
        <v>1113</v>
      </c>
      <c r="B617" s="35" t="s">
        <v>1114</v>
      </c>
      <c r="C617" s="36">
        <v>84998383.519999996</v>
      </c>
      <c r="D617" s="37"/>
      <c r="E617" s="37"/>
      <c r="F617" s="36">
        <f t="shared" si="13"/>
        <v>84998383.519999996</v>
      </c>
    </row>
    <row r="618" spans="1:6" ht="18.75" x14ac:dyDescent="0.3">
      <c r="A618" s="39" t="s">
        <v>1115</v>
      </c>
      <c r="B618" s="39" t="s">
        <v>1116</v>
      </c>
      <c r="C618" s="40">
        <v>13149000</v>
      </c>
      <c r="D618" s="41">
        <v>1329000</v>
      </c>
      <c r="E618" s="41"/>
      <c r="F618" s="36">
        <f t="shared" si="13"/>
        <v>14478000</v>
      </c>
    </row>
    <row r="619" spans="1:6" ht="18.75" x14ac:dyDescent="0.3">
      <c r="A619" s="35" t="s">
        <v>1117</v>
      </c>
      <c r="B619" s="35" t="s">
        <v>1118</v>
      </c>
      <c r="C619" s="36">
        <v>10342612.880000001</v>
      </c>
      <c r="D619" s="37"/>
      <c r="E619" s="37">
        <v>19500</v>
      </c>
      <c r="F619" s="36">
        <f t="shared" si="13"/>
        <v>10323112.880000001</v>
      </c>
    </row>
    <row r="620" spans="1:6" ht="18.75" x14ac:dyDescent="0.3">
      <c r="A620" s="35" t="s">
        <v>1119</v>
      </c>
      <c r="B620" s="35" t="s">
        <v>1120</v>
      </c>
      <c r="C620" s="36">
        <v>540956.44000000006</v>
      </c>
      <c r="D620" s="41"/>
      <c r="E620" s="37"/>
      <c r="F620" s="36">
        <f t="shared" si="13"/>
        <v>540956.44000000006</v>
      </c>
    </row>
    <row r="621" spans="1:6" ht="18.75" x14ac:dyDescent="0.3">
      <c r="A621" s="35" t="s">
        <v>1121</v>
      </c>
      <c r="B621" s="35" t="s">
        <v>1122</v>
      </c>
      <c r="C621" s="36">
        <v>91369206.12000002</v>
      </c>
      <c r="D621" s="37">
        <f>D622+D623</f>
        <v>29026.14</v>
      </c>
      <c r="E621" s="37">
        <f>+E622+E623+E624+E625</f>
        <v>0</v>
      </c>
      <c r="F621" s="36">
        <f t="shared" si="13"/>
        <v>91398232.26000002</v>
      </c>
    </row>
    <row r="622" spans="1:6" ht="18.75" x14ac:dyDescent="0.3">
      <c r="A622" s="39" t="s">
        <v>1123</v>
      </c>
      <c r="B622" s="39" t="s">
        <v>1124</v>
      </c>
      <c r="C622" s="36">
        <v>0</v>
      </c>
      <c r="D622" s="41">
        <v>29026.14</v>
      </c>
      <c r="E622" s="41"/>
      <c r="F622" s="36">
        <f t="shared" si="13"/>
        <v>29026.14</v>
      </c>
    </row>
    <row r="623" spans="1:6" ht="18.75" x14ac:dyDescent="0.3">
      <c r="A623" s="39" t="s">
        <v>1125</v>
      </c>
      <c r="B623" s="39" t="s">
        <v>1126</v>
      </c>
      <c r="C623" s="36">
        <v>22213616.140000001</v>
      </c>
      <c r="D623" s="41"/>
      <c r="E623" s="41"/>
      <c r="F623" s="40">
        <f t="shared" si="13"/>
        <v>22213616.140000001</v>
      </c>
    </row>
    <row r="624" spans="1:6" ht="18.75" x14ac:dyDescent="0.3">
      <c r="A624" s="39" t="s">
        <v>1127</v>
      </c>
      <c r="B624" s="39" t="s">
        <v>1128</v>
      </c>
      <c r="C624" s="36">
        <v>61476633.289999999</v>
      </c>
      <c r="D624" s="41">
        <v>160000</v>
      </c>
      <c r="E624" s="41"/>
      <c r="F624" s="36">
        <f t="shared" si="13"/>
        <v>61636633.289999999</v>
      </c>
    </row>
    <row r="625" spans="1:6" ht="18.75" x14ac:dyDescent="0.3">
      <c r="A625" s="39" t="s">
        <v>1129</v>
      </c>
      <c r="B625" s="39" t="s">
        <v>1130</v>
      </c>
      <c r="C625" s="36">
        <v>9045821.9800000004</v>
      </c>
      <c r="D625" s="41">
        <v>258191.05</v>
      </c>
      <c r="E625" s="41"/>
      <c r="F625" s="36">
        <f t="shared" si="13"/>
        <v>9304013.0300000012</v>
      </c>
    </row>
    <row r="626" spans="1:6" ht="18.75" x14ac:dyDescent="0.3">
      <c r="A626" s="35" t="s">
        <v>1131</v>
      </c>
      <c r="B626" s="35" t="s">
        <v>1132</v>
      </c>
      <c r="C626" s="36">
        <v>9454.9700000000012</v>
      </c>
      <c r="D626" s="37">
        <f>D627+D630+D631</f>
        <v>52850.55</v>
      </c>
      <c r="E626" s="37">
        <f>+E627+E630+E631</f>
        <v>0</v>
      </c>
      <c r="F626" s="36">
        <f t="shared" si="13"/>
        <v>62305.520000000004</v>
      </c>
    </row>
    <row r="627" spans="1:6" ht="18.75" x14ac:dyDescent="0.3">
      <c r="A627" s="39" t="s">
        <v>1133</v>
      </c>
      <c r="B627" s="39" t="s">
        <v>1134</v>
      </c>
      <c r="C627" s="36">
        <v>1113.3800000000001</v>
      </c>
      <c r="D627" s="41">
        <v>52850.55</v>
      </c>
      <c r="E627" s="41"/>
      <c r="F627" s="36">
        <f t="shared" si="13"/>
        <v>53963.93</v>
      </c>
    </row>
    <row r="628" spans="1:6" ht="18.75" x14ac:dyDescent="0.3">
      <c r="A628" s="39"/>
      <c r="B628" s="39"/>
      <c r="C628" s="36"/>
      <c r="D628" s="41"/>
      <c r="E628" s="41"/>
      <c r="F628" s="36"/>
    </row>
    <row r="629" spans="1:6" ht="18.75" x14ac:dyDescent="0.3">
      <c r="A629" s="35" t="s">
        <v>40</v>
      </c>
      <c r="B629" s="35" t="s">
        <v>41</v>
      </c>
      <c r="C629" s="36" t="s">
        <v>1257</v>
      </c>
      <c r="D629" s="37" t="s">
        <v>42</v>
      </c>
      <c r="E629" s="37" t="s">
        <v>43</v>
      </c>
      <c r="F629" s="36" t="s">
        <v>1258</v>
      </c>
    </row>
    <row r="630" spans="1:6" ht="18.75" x14ac:dyDescent="0.3">
      <c r="A630" s="39" t="s">
        <v>1135</v>
      </c>
      <c r="B630" s="39" t="s">
        <v>1136</v>
      </c>
      <c r="C630" s="36">
        <v>1096.6199999999999</v>
      </c>
      <c r="D630" s="41"/>
      <c r="E630" s="41"/>
      <c r="F630" s="36">
        <f t="shared" si="13"/>
        <v>1096.6199999999999</v>
      </c>
    </row>
    <row r="631" spans="1:6" ht="18.75" x14ac:dyDescent="0.3">
      <c r="A631" s="39" t="s">
        <v>1137</v>
      </c>
      <c r="B631" s="39" t="s">
        <v>1138</v>
      </c>
      <c r="C631" s="36">
        <v>7244.97</v>
      </c>
      <c r="D631" s="41"/>
      <c r="E631" s="41"/>
      <c r="F631" s="36">
        <f t="shared" si="13"/>
        <v>7244.97</v>
      </c>
    </row>
    <row r="632" spans="1:6" ht="18.75" x14ac:dyDescent="0.3">
      <c r="A632" s="35" t="s">
        <v>1139</v>
      </c>
      <c r="B632" s="35" t="s">
        <v>1140</v>
      </c>
      <c r="C632" s="36">
        <v>1570873.88</v>
      </c>
      <c r="D632" s="37">
        <v>138408</v>
      </c>
      <c r="E632" s="37"/>
      <c r="F632" s="36">
        <f t="shared" si="13"/>
        <v>1709281.88</v>
      </c>
    </row>
    <row r="633" spans="1:6" ht="18.75" x14ac:dyDescent="0.3">
      <c r="A633" s="38" t="s">
        <v>1141</v>
      </c>
      <c r="B633" s="35" t="s">
        <v>1142</v>
      </c>
      <c r="C633" s="36">
        <v>447189577.82999998</v>
      </c>
      <c r="D633" s="37">
        <f>+D634+D657</f>
        <v>81062705.399999991</v>
      </c>
      <c r="E633" s="37">
        <f>+E634+E657</f>
        <v>0</v>
      </c>
      <c r="F633" s="36">
        <f t="shared" si="13"/>
        <v>528252283.22999996</v>
      </c>
    </row>
    <row r="634" spans="1:6" ht="18.75" x14ac:dyDescent="0.3">
      <c r="A634" s="35" t="s">
        <v>1143</v>
      </c>
      <c r="B634" s="35" t="s">
        <v>1144</v>
      </c>
      <c r="C634" s="36">
        <v>365030844.52999997</v>
      </c>
      <c r="D634" s="37">
        <f>+D635+D636+D640+D643+D644+D645+D646+D647+D648</f>
        <v>72211011.769999996</v>
      </c>
      <c r="E634" s="37">
        <f>+E635+E636+E640+E643+E644+E645+E646+E647+E648</f>
        <v>0</v>
      </c>
      <c r="F634" s="36">
        <f t="shared" si="13"/>
        <v>437241856.29999995</v>
      </c>
    </row>
    <row r="635" spans="1:6" ht="18.75" x14ac:dyDescent="0.3">
      <c r="A635" s="35" t="s">
        <v>1145</v>
      </c>
      <c r="B635" s="35" t="s">
        <v>1146</v>
      </c>
      <c r="C635" s="36">
        <v>9076840.8800000008</v>
      </c>
      <c r="D635" s="37">
        <v>2003776.2</v>
      </c>
      <c r="E635" s="37"/>
      <c r="F635" s="36">
        <f t="shared" si="13"/>
        <v>11080617.08</v>
      </c>
    </row>
    <row r="636" spans="1:6" ht="18.75" x14ac:dyDescent="0.3">
      <c r="A636" s="35" t="s">
        <v>1147</v>
      </c>
      <c r="B636" s="35" t="s">
        <v>1148</v>
      </c>
      <c r="C636" s="36">
        <v>133596743.58</v>
      </c>
      <c r="D636" s="37">
        <f>+D637+D638+D639</f>
        <v>22836985.539999999</v>
      </c>
      <c r="E636" s="37">
        <f>+E637+E638+E639</f>
        <v>0</v>
      </c>
      <c r="F636" s="36">
        <f t="shared" si="13"/>
        <v>156433729.12</v>
      </c>
    </row>
    <row r="637" spans="1:6" ht="18.75" x14ac:dyDescent="0.3">
      <c r="A637" s="39" t="s">
        <v>1149</v>
      </c>
      <c r="B637" s="39" t="s">
        <v>1150</v>
      </c>
      <c r="C637" s="40">
        <v>116595391.27</v>
      </c>
      <c r="D637" s="41">
        <v>22474123.539999999</v>
      </c>
      <c r="E637" s="41"/>
      <c r="F637" s="40">
        <f t="shared" si="13"/>
        <v>139069514.81</v>
      </c>
    </row>
    <row r="638" spans="1:6" ht="18.75" x14ac:dyDescent="0.3">
      <c r="A638" s="39" t="s">
        <v>1151</v>
      </c>
      <c r="B638" s="39" t="s">
        <v>1152</v>
      </c>
      <c r="C638" s="36">
        <v>148128</v>
      </c>
      <c r="D638" s="41">
        <v>362862</v>
      </c>
      <c r="E638" s="41"/>
      <c r="F638" s="36">
        <f t="shared" si="13"/>
        <v>510990</v>
      </c>
    </row>
    <row r="639" spans="1:6" ht="18.75" x14ac:dyDescent="0.3">
      <c r="A639" s="39" t="s">
        <v>1153</v>
      </c>
      <c r="B639" s="39" t="s">
        <v>1154</v>
      </c>
      <c r="C639" s="36">
        <v>16853224.309999999</v>
      </c>
      <c r="D639" s="41"/>
      <c r="E639" s="41"/>
      <c r="F639" s="36">
        <f t="shared" si="13"/>
        <v>16853224.309999999</v>
      </c>
    </row>
    <row r="640" spans="1:6" ht="18.75" x14ac:dyDescent="0.3">
      <c r="A640" s="35" t="s">
        <v>1155</v>
      </c>
      <c r="B640" s="35" t="s">
        <v>1156</v>
      </c>
      <c r="C640" s="36">
        <v>6197286.3900000006</v>
      </c>
      <c r="D640" s="37">
        <f>+D641+D642</f>
        <v>273607.73</v>
      </c>
      <c r="E640" s="37">
        <f>+E641+E642</f>
        <v>0</v>
      </c>
      <c r="F640" s="36">
        <f t="shared" si="13"/>
        <v>6470894.120000001</v>
      </c>
    </row>
    <row r="641" spans="1:6" ht="18.75" x14ac:dyDescent="0.3">
      <c r="A641" s="39" t="s">
        <v>1157</v>
      </c>
      <c r="B641" s="39" t="s">
        <v>1158</v>
      </c>
      <c r="C641" s="36">
        <v>5836513.6899999995</v>
      </c>
      <c r="D641" s="41">
        <v>273607.73</v>
      </c>
      <c r="E641" s="41"/>
      <c r="F641" s="36">
        <f t="shared" si="13"/>
        <v>6110121.4199999999</v>
      </c>
    </row>
    <row r="642" spans="1:6" ht="18.75" x14ac:dyDescent="0.3">
      <c r="A642" s="39" t="s">
        <v>1159</v>
      </c>
      <c r="B642" s="39" t="s">
        <v>1160</v>
      </c>
      <c r="C642" s="36">
        <v>360772.7</v>
      </c>
      <c r="D642" s="41"/>
      <c r="E642" s="41"/>
      <c r="F642" s="36">
        <f t="shared" si="13"/>
        <v>360772.7</v>
      </c>
    </row>
    <row r="643" spans="1:6" ht="18.75" x14ac:dyDescent="0.3">
      <c r="A643" s="35" t="s">
        <v>1161</v>
      </c>
      <c r="B643" s="35" t="s">
        <v>1162</v>
      </c>
      <c r="C643" s="36">
        <v>16669350</v>
      </c>
      <c r="D643" s="37">
        <v>4128076.08</v>
      </c>
      <c r="E643" s="37"/>
      <c r="F643" s="36">
        <f t="shared" si="13"/>
        <v>20797426.079999998</v>
      </c>
    </row>
    <row r="644" spans="1:6" ht="18.75" x14ac:dyDescent="0.3">
      <c r="A644" s="35" t="s">
        <v>1163</v>
      </c>
      <c r="B644" s="35" t="s">
        <v>1164</v>
      </c>
      <c r="C644" s="36">
        <v>1843566.53</v>
      </c>
      <c r="D644" s="37">
        <v>348000</v>
      </c>
      <c r="E644" s="37"/>
      <c r="F644" s="36">
        <f t="shared" si="13"/>
        <v>2191566.5300000003</v>
      </c>
    </row>
    <row r="645" spans="1:6" ht="18.75" x14ac:dyDescent="0.3">
      <c r="A645" s="35" t="s">
        <v>1165</v>
      </c>
      <c r="B645" s="35" t="s">
        <v>1166</v>
      </c>
      <c r="C645" s="36">
        <v>5766212.6100000003</v>
      </c>
      <c r="D645" s="37">
        <v>3454747.88</v>
      </c>
      <c r="E645" s="37"/>
      <c r="F645" s="36">
        <f t="shared" si="13"/>
        <v>9220960.4900000002</v>
      </c>
    </row>
    <row r="646" spans="1:6" ht="18.75" x14ac:dyDescent="0.3">
      <c r="A646" s="35" t="s">
        <v>1167</v>
      </c>
      <c r="B646" s="35" t="s">
        <v>1168</v>
      </c>
      <c r="C646" s="36">
        <v>9913305.1699999981</v>
      </c>
      <c r="D646" s="37">
        <v>13442643.140000001</v>
      </c>
      <c r="E646" s="37"/>
      <c r="F646" s="36">
        <f t="shared" si="13"/>
        <v>23355948.309999999</v>
      </c>
    </row>
    <row r="647" spans="1:6" ht="18.75" x14ac:dyDescent="0.3">
      <c r="A647" s="35" t="s">
        <v>1169</v>
      </c>
      <c r="B647" s="35" t="s">
        <v>1170</v>
      </c>
      <c r="C647" s="36">
        <v>108618550.49000001</v>
      </c>
      <c r="D647" s="37">
        <v>19007679.210000001</v>
      </c>
      <c r="E647" s="37"/>
      <c r="F647" s="36">
        <f t="shared" si="13"/>
        <v>127626229.70000002</v>
      </c>
    </row>
    <row r="648" spans="1:6" ht="18.75" x14ac:dyDescent="0.3">
      <c r="A648" s="35" t="s">
        <v>1171</v>
      </c>
      <c r="B648" s="35" t="s">
        <v>1172</v>
      </c>
      <c r="C648" s="36">
        <v>73348988.879999995</v>
      </c>
      <c r="D648" s="37">
        <f>+D650+D652+D649+D651+D653+D655+D656</f>
        <v>6715495.9899999993</v>
      </c>
      <c r="E648" s="37">
        <f>+E649+E650+E651+E652+E653+E654+E655+E656</f>
        <v>0</v>
      </c>
      <c r="F648" s="36">
        <f t="shared" si="13"/>
        <v>80064484.86999999</v>
      </c>
    </row>
    <row r="649" spans="1:6" ht="18.75" x14ac:dyDescent="0.3">
      <c r="A649" s="39" t="s">
        <v>1173</v>
      </c>
      <c r="B649" s="39" t="s">
        <v>1174</v>
      </c>
      <c r="C649" s="40">
        <v>1825552.4</v>
      </c>
      <c r="D649" s="41"/>
      <c r="E649" s="41"/>
      <c r="F649" s="40">
        <f t="shared" si="13"/>
        <v>1825552.4</v>
      </c>
    </row>
    <row r="650" spans="1:6" ht="18.75" x14ac:dyDescent="0.3">
      <c r="A650" s="39" t="s">
        <v>1175</v>
      </c>
      <c r="B650" s="39" t="s">
        <v>1176</v>
      </c>
      <c r="C650" s="40">
        <v>56632.020000000026</v>
      </c>
      <c r="D650" s="41">
        <v>782.81</v>
      </c>
      <c r="E650" s="41"/>
      <c r="F650" s="40">
        <f t="shared" si="13"/>
        <v>57414.830000000024</v>
      </c>
    </row>
    <row r="651" spans="1:6" ht="18.75" x14ac:dyDescent="0.3">
      <c r="A651" s="39" t="s">
        <v>1177</v>
      </c>
      <c r="B651" s="39" t="s">
        <v>1178</v>
      </c>
      <c r="C651" s="40">
        <v>743034.4</v>
      </c>
      <c r="D651" s="41">
        <v>325257</v>
      </c>
      <c r="E651" s="41"/>
      <c r="F651" s="40">
        <f t="shared" si="13"/>
        <v>1068291.3999999999</v>
      </c>
    </row>
    <row r="652" spans="1:6" ht="18.75" x14ac:dyDescent="0.3">
      <c r="A652" s="39" t="s">
        <v>1179</v>
      </c>
      <c r="B652" s="39" t="s">
        <v>1180</v>
      </c>
      <c r="C652" s="40">
        <v>39122.9</v>
      </c>
      <c r="D652" s="41"/>
      <c r="E652" s="41"/>
      <c r="F652" s="40">
        <f t="shared" si="13"/>
        <v>39122.9</v>
      </c>
    </row>
    <row r="653" spans="1:6" ht="18.75" x14ac:dyDescent="0.3">
      <c r="A653" s="39" t="s">
        <v>1181</v>
      </c>
      <c r="B653" s="39" t="s">
        <v>1182</v>
      </c>
      <c r="C653" s="40">
        <v>46322547.049999997</v>
      </c>
      <c r="D653" s="41">
        <v>6389456.1799999997</v>
      </c>
      <c r="E653" s="41"/>
      <c r="F653" s="40">
        <f t="shared" si="13"/>
        <v>52712003.229999997</v>
      </c>
    </row>
    <row r="654" spans="1:6" ht="18.75" x14ac:dyDescent="0.3">
      <c r="A654" s="39" t="s">
        <v>1183</v>
      </c>
      <c r="B654" s="39" t="s">
        <v>1184</v>
      </c>
      <c r="C654" s="40">
        <v>33997001.690000005</v>
      </c>
      <c r="E654" s="41"/>
      <c r="F654" s="40">
        <f>+C654+D653-E654</f>
        <v>40386457.870000005</v>
      </c>
    </row>
    <row r="655" spans="1:6" ht="18.75" x14ac:dyDescent="0.3">
      <c r="A655" s="39" t="s">
        <v>1185</v>
      </c>
      <c r="B655" s="39" t="s">
        <v>1186</v>
      </c>
      <c r="C655" s="40">
        <v>6500</v>
      </c>
      <c r="D655" s="41"/>
      <c r="E655" s="41"/>
      <c r="F655" s="40">
        <f t="shared" si="13"/>
        <v>6500</v>
      </c>
    </row>
    <row r="656" spans="1:6" ht="18.75" x14ac:dyDescent="0.3">
      <c r="A656" s="39" t="s">
        <v>1187</v>
      </c>
      <c r="B656" s="39" t="s">
        <v>1188</v>
      </c>
      <c r="C656" s="40">
        <v>23635364.02</v>
      </c>
      <c r="D656" s="41"/>
      <c r="E656" s="41"/>
      <c r="F656" s="40">
        <f t="shared" si="13"/>
        <v>23635364.02</v>
      </c>
    </row>
    <row r="657" spans="1:6" ht="18.75" x14ac:dyDescent="0.3">
      <c r="A657" s="38" t="s">
        <v>1189</v>
      </c>
      <c r="B657" s="35" t="s">
        <v>1190</v>
      </c>
      <c r="C657" s="36">
        <v>82158733.299999997</v>
      </c>
      <c r="D657" s="37">
        <f>+D658+D659+D660+D661+D665+D666+D667+D668</f>
        <v>8851693.6299999971</v>
      </c>
      <c r="E657" s="37">
        <f>+E658+E659+E660+E661+E665+E666+E667+E668</f>
        <v>0</v>
      </c>
      <c r="F657" s="36">
        <f t="shared" si="13"/>
        <v>91010426.929999992</v>
      </c>
    </row>
    <row r="658" spans="1:6" ht="18.75" x14ac:dyDescent="0.3">
      <c r="A658" s="35" t="s">
        <v>1191</v>
      </c>
      <c r="B658" s="35" t="s">
        <v>1192</v>
      </c>
      <c r="C658" s="36">
        <v>8242244.0899999999</v>
      </c>
      <c r="D658" s="37">
        <v>2769529</v>
      </c>
      <c r="E658" s="37"/>
      <c r="F658" s="36">
        <f t="shared" si="13"/>
        <v>11011773.09</v>
      </c>
    </row>
    <row r="659" spans="1:6" ht="18.75" x14ac:dyDescent="0.3">
      <c r="A659" s="35" t="s">
        <v>1193</v>
      </c>
      <c r="B659" s="35" t="s">
        <v>1194</v>
      </c>
      <c r="C659" s="36">
        <v>802806.59999999986</v>
      </c>
      <c r="D659" s="37">
        <v>345816.09</v>
      </c>
      <c r="E659" s="37"/>
      <c r="F659" s="36">
        <f t="shared" si="13"/>
        <v>1148622.69</v>
      </c>
    </row>
    <row r="660" spans="1:6" ht="18.75" x14ac:dyDescent="0.3">
      <c r="A660" s="35" t="s">
        <v>1195</v>
      </c>
      <c r="B660" s="35" t="s">
        <v>1196</v>
      </c>
      <c r="C660" s="36">
        <v>2990239.9800000004</v>
      </c>
      <c r="D660" s="37">
        <v>5310</v>
      </c>
      <c r="E660" s="37"/>
      <c r="F660" s="36">
        <f t="shared" si="13"/>
        <v>2995549.9800000004</v>
      </c>
    </row>
    <row r="661" spans="1:6" ht="18.75" x14ac:dyDescent="0.3">
      <c r="A661" s="35" t="s">
        <v>1197</v>
      </c>
      <c r="B661" s="35" t="s">
        <v>1198</v>
      </c>
      <c r="C661" s="36">
        <v>50950861.31000001</v>
      </c>
      <c r="D661" s="37">
        <f>+D662+D663+D664</f>
        <v>4657682.3999999994</v>
      </c>
      <c r="E661" s="37">
        <f>+E662+E663+E664</f>
        <v>0</v>
      </c>
      <c r="F661" s="36">
        <f t="shared" si="13"/>
        <v>55608543.710000008</v>
      </c>
    </row>
    <row r="662" spans="1:6" ht="18.75" x14ac:dyDescent="0.3">
      <c r="A662" s="39" t="s">
        <v>1199</v>
      </c>
      <c r="B662" s="39" t="s">
        <v>1200</v>
      </c>
      <c r="C662" s="36">
        <v>43771243.020000003</v>
      </c>
      <c r="D662" s="41">
        <v>4517723.3499999996</v>
      </c>
      <c r="E662" s="41"/>
      <c r="F662" s="36">
        <f t="shared" si="13"/>
        <v>48288966.370000005</v>
      </c>
    </row>
    <row r="663" spans="1:6" ht="18.75" x14ac:dyDescent="0.3">
      <c r="A663" s="39" t="s">
        <v>1201</v>
      </c>
      <c r="B663" s="39" t="s">
        <v>1202</v>
      </c>
      <c r="C663" s="36">
        <v>186891.30000000002</v>
      </c>
      <c r="D663" s="41"/>
      <c r="E663" s="41"/>
      <c r="F663" s="36">
        <f t="shared" si="13"/>
        <v>186891.30000000002</v>
      </c>
    </row>
    <row r="664" spans="1:6" ht="18.75" x14ac:dyDescent="0.3">
      <c r="A664" s="39" t="s">
        <v>1203</v>
      </c>
      <c r="B664" s="39" t="s">
        <v>1204</v>
      </c>
      <c r="C664" s="36">
        <v>6992726.9900000002</v>
      </c>
      <c r="D664" s="41">
        <v>139959.04999999999</v>
      </c>
      <c r="E664" s="41"/>
      <c r="F664" s="36">
        <f t="shared" si="13"/>
        <v>7132686.04</v>
      </c>
    </row>
    <row r="665" spans="1:6" ht="18.75" x14ac:dyDescent="0.3">
      <c r="A665" s="35" t="s">
        <v>1205</v>
      </c>
      <c r="B665" s="35" t="s">
        <v>1206</v>
      </c>
      <c r="C665" s="36">
        <v>2896161.4699999997</v>
      </c>
      <c r="D665" s="37">
        <v>891254</v>
      </c>
      <c r="E665" s="37"/>
      <c r="F665" s="36">
        <f t="shared" si="13"/>
        <v>3787415.4699999997</v>
      </c>
    </row>
    <row r="666" spans="1:6" ht="18.75" x14ac:dyDescent="0.3">
      <c r="A666" s="35" t="s">
        <v>1207</v>
      </c>
      <c r="B666" s="35" t="s">
        <v>1208</v>
      </c>
      <c r="C666" s="36">
        <v>2425060.5799999996</v>
      </c>
      <c r="D666" s="37">
        <v>38636.44</v>
      </c>
      <c r="E666" s="37"/>
      <c r="F666" s="36">
        <f t="shared" si="13"/>
        <v>2463697.0199999996</v>
      </c>
    </row>
    <row r="667" spans="1:6" ht="18.75" x14ac:dyDescent="0.3">
      <c r="A667" s="35" t="s">
        <v>1209</v>
      </c>
      <c r="B667" s="35" t="s">
        <v>1210</v>
      </c>
      <c r="C667" s="36">
        <v>13856614.270000003</v>
      </c>
      <c r="D667" s="37">
        <v>143465.70000000001</v>
      </c>
      <c r="E667" s="37"/>
      <c r="F667" s="36">
        <f t="shared" si="13"/>
        <v>14000079.970000003</v>
      </c>
    </row>
    <row r="668" spans="1:6" ht="18.75" x14ac:dyDescent="0.3">
      <c r="A668" s="35" t="s">
        <v>1211</v>
      </c>
      <c r="B668" s="35" t="s">
        <v>1212</v>
      </c>
      <c r="C668" s="36">
        <v>-5255</v>
      </c>
      <c r="D668" s="37"/>
      <c r="E668" s="37"/>
      <c r="F668" s="36">
        <f t="shared" si="13"/>
        <v>-5255</v>
      </c>
    </row>
    <row r="669" spans="1:6" ht="18.75" x14ac:dyDescent="0.3">
      <c r="A669" s="38" t="s">
        <v>1213</v>
      </c>
      <c r="B669" s="35" t="s">
        <v>1214</v>
      </c>
      <c r="C669" s="36">
        <v>22040377.77</v>
      </c>
      <c r="D669" s="37">
        <f>D670</f>
        <v>0</v>
      </c>
      <c r="E669" s="37">
        <f>+E670</f>
        <v>0</v>
      </c>
      <c r="F669" s="36">
        <f t="shared" si="13"/>
        <v>22040377.77</v>
      </c>
    </row>
    <row r="670" spans="1:6" ht="18.75" x14ac:dyDescent="0.3">
      <c r="A670" s="39" t="s">
        <v>1215</v>
      </c>
      <c r="B670" s="39" t="s">
        <v>1216</v>
      </c>
      <c r="C670" s="36">
        <v>22040377.77</v>
      </c>
      <c r="D670" s="41"/>
      <c r="E670" s="41"/>
      <c r="F670" s="36">
        <f t="shared" si="13"/>
        <v>22040377.77</v>
      </c>
    </row>
    <row r="671" spans="1:6" ht="18.75" x14ac:dyDescent="0.3">
      <c r="A671" s="38" t="s">
        <v>1217</v>
      </c>
      <c r="B671" s="35" t="s">
        <v>1218</v>
      </c>
      <c r="C671" s="36">
        <v>225185.18</v>
      </c>
      <c r="D671" s="37">
        <f>D672</f>
        <v>0</v>
      </c>
      <c r="E671" s="37">
        <f>+E672</f>
        <v>0</v>
      </c>
      <c r="F671" s="36">
        <f t="shared" si="13"/>
        <v>225185.18</v>
      </c>
    </row>
    <row r="672" spans="1:6" ht="18.75" x14ac:dyDescent="0.3">
      <c r="A672" s="39" t="s">
        <v>1219</v>
      </c>
      <c r="B672" s="39" t="s">
        <v>1220</v>
      </c>
      <c r="C672" s="36">
        <v>225185.18</v>
      </c>
      <c r="D672" s="41">
        <f>D673</f>
        <v>0</v>
      </c>
      <c r="E672" s="41">
        <f>E673</f>
        <v>0</v>
      </c>
      <c r="F672" s="36">
        <f t="shared" si="13"/>
        <v>225185.18</v>
      </c>
    </row>
    <row r="673" spans="1:6" ht="18.75" x14ac:dyDescent="0.3">
      <c r="A673" s="39" t="s">
        <v>1221</v>
      </c>
      <c r="B673" s="39" t="s">
        <v>1222</v>
      </c>
      <c r="C673" s="36">
        <v>225185.18</v>
      </c>
      <c r="D673" s="41"/>
      <c r="E673" s="41"/>
      <c r="F673" s="36">
        <f t="shared" si="13"/>
        <v>225185.18</v>
      </c>
    </row>
    <row r="674" spans="1:6" ht="18.75" x14ac:dyDescent="0.3">
      <c r="C674" s="33"/>
      <c r="D674" s="44">
        <f>+D8+D101+D587+D598+D610</f>
        <v>604812507.13000011</v>
      </c>
      <c r="E674" s="44">
        <f>+E8+E101+E587+E598+E610</f>
        <v>604812507.13</v>
      </c>
    </row>
  </sheetData>
  <mergeCells count="4">
    <mergeCell ref="A1:F1"/>
    <mergeCell ref="A2:F2"/>
    <mergeCell ref="A3:F3"/>
    <mergeCell ref="A4:F4"/>
  </mergeCells>
  <phoneticPr fontId="14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NOVIEMBRE 2022</vt:lpstr>
      <vt:lpstr>ENTRADA DE DIARIO NOV..22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Collado Rodriguez</dc:creator>
  <cp:lastModifiedBy>Dahel Jose Reyes Perez</cp:lastModifiedBy>
  <cp:lastPrinted>2022-12-08T14:02:28Z</cp:lastPrinted>
  <dcterms:created xsi:type="dcterms:W3CDTF">2022-09-26T13:37:17Z</dcterms:created>
  <dcterms:modified xsi:type="dcterms:W3CDTF">2022-12-08T19:52:06Z</dcterms:modified>
</cp:coreProperties>
</file>