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martinez\Desktop\PROCESO\"/>
    </mc:Choice>
  </mc:AlternateContent>
  <xr:revisionPtr revIDLastSave="0" documentId="13_ncr:1_{41D038E0-B639-47C4-9F1A-5A0C487740E8}" xr6:coauthVersionLast="47" xr6:coauthVersionMax="47" xr10:uidLastSave="{00000000-0000-0000-0000-000000000000}"/>
  <bookViews>
    <workbookView xWindow="-120" yWindow="-120" windowWidth="20730" windowHeight="11040" xr2:uid="{55C7FCE2-D4E5-4F72-B701-89DD0A706AE4}"/>
  </bookViews>
  <sheets>
    <sheet name="BALANCE GENERAL Mayo 2022" sheetId="2" r:id="rId1"/>
    <sheet name="Entrada de Diario Mayo 2022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E98" i="1"/>
  <c r="D98" i="1"/>
  <c r="F439" i="1"/>
  <c r="F440" i="1"/>
  <c r="F441" i="1"/>
  <c r="F442" i="1"/>
  <c r="F443" i="1"/>
  <c r="F444" i="1"/>
  <c r="F445" i="1"/>
  <c r="F446" i="1"/>
  <c r="F435" i="1"/>
  <c r="F438" i="1"/>
  <c r="F353" i="1"/>
  <c r="D563" i="1"/>
  <c r="D562" i="1" s="1"/>
  <c r="D539" i="1"/>
  <c r="D473" i="1"/>
  <c r="E492" i="1"/>
  <c r="D560" i="1"/>
  <c r="E563" i="1"/>
  <c r="E562" i="1" s="1"/>
  <c r="F432" i="1" l="1"/>
  <c r="F433" i="1"/>
  <c r="F434" i="1"/>
  <c r="F436" i="1"/>
  <c r="F437" i="1"/>
  <c r="F409" i="1"/>
  <c r="F109" i="1"/>
  <c r="E473" i="1"/>
  <c r="F408" i="1" l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368" i="1"/>
  <c r="F366" i="1"/>
  <c r="F278" i="1"/>
  <c r="F276" i="1"/>
  <c r="D80" i="1"/>
  <c r="D531" i="1"/>
  <c r="E496" i="1"/>
  <c r="E10" i="1"/>
  <c r="D9" i="1"/>
  <c r="E56" i="1"/>
  <c r="E46" i="1"/>
  <c r="D46" i="1"/>
  <c r="E483" i="1"/>
  <c r="E482" i="1" s="1"/>
  <c r="D483" i="1"/>
  <c r="D482" i="1" s="1"/>
  <c r="D481" i="1" s="1"/>
  <c r="D480" i="1" s="1"/>
  <c r="C28" i="2"/>
  <c r="C24" i="2"/>
  <c r="B17" i="2"/>
  <c r="B11" i="2"/>
  <c r="D8" i="1" l="1"/>
  <c r="D7" i="1" s="1"/>
  <c r="C29" i="2"/>
  <c r="C35" i="2" s="1"/>
  <c r="B18" i="2"/>
  <c r="D527" i="1"/>
  <c r="D506" i="1"/>
  <c r="E451" i="1"/>
  <c r="D451" i="1"/>
  <c r="D62" i="1"/>
  <c r="F62" i="1" s="1"/>
  <c r="F360" i="1"/>
  <c r="E97" i="1"/>
  <c r="D97" i="1"/>
  <c r="F403" i="1"/>
  <c r="F404" i="1"/>
  <c r="F405" i="1"/>
  <c r="F406" i="1"/>
  <c r="F407" i="1"/>
  <c r="F10" i="1"/>
  <c r="E481" i="1"/>
  <c r="F481" i="1" s="1"/>
  <c r="D519" i="1"/>
  <c r="D514" i="1"/>
  <c r="F80" i="1"/>
  <c r="D448" i="1"/>
  <c r="D496" i="1"/>
  <c r="D501" i="1"/>
  <c r="D552" i="1"/>
  <c r="D548" i="1" s="1"/>
  <c r="F46" i="1"/>
  <c r="E448" i="1"/>
  <c r="E501" i="1"/>
  <c r="E506" i="1"/>
  <c r="E514" i="1"/>
  <c r="E519" i="1"/>
  <c r="E527" i="1"/>
  <c r="E531" i="1"/>
  <c r="E539" i="1"/>
  <c r="E552" i="1"/>
  <c r="E548" i="1" s="1"/>
  <c r="E560" i="1"/>
  <c r="F560" i="1" s="1"/>
  <c r="F562" i="1"/>
  <c r="F564" i="1"/>
  <c r="F563" i="1"/>
  <c r="F561" i="1"/>
  <c r="F559" i="1"/>
  <c r="F558" i="1"/>
  <c r="F557" i="1"/>
  <c r="F556" i="1"/>
  <c r="F555" i="1"/>
  <c r="F554" i="1"/>
  <c r="F553" i="1"/>
  <c r="F551" i="1"/>
  <c r="F550" i="1"/>
  <c r="F549" i="1"/>
  <c r="F547" i="1"/>
  <c r="F546" i="1"/>
  <c r="F545" i="1"/>
  <c r="F544" i="1"/>
  <c r="F543" i="1"/>
  <c r="F542" i="1"/>
  <c r="F541" i="1"/>
  <c r="F540" i="1"/>
  <c r="F538" i="1"/>
  <c r="F537" i="1"/>
  <c r="F536" i="1"/>
  <c r="F535" i="1"/>
  <c r="F534" i="1"/>
  <c r="F533" i="1"/>
  <c r="F532" i="1"/>
  <c r="F530" i="1"/>
  <c r="F529" i="1"/>
  <c r="F528" i="1"/>
  <c r="F526" i="1"/>
  <c r="F523" i="1"/>
  <c r="F522" i="1"/>
  <c r="F521" i="1"/>
  <c r="F520" i="1"/>
  <c r="F518" i="1"/>
  <c r="F517" i="1"/>
  <c r="F516" i="1"/>
  <c r="F515" i="1"/>
  <c r="F513" i="1"/>
  <c r="F512" i="1"/>
  <c r="F511" i="1"/>
  <c r="F510" i="1"/>
  <c r="F509" i="1"/>
  <c r="F508" i="1"/>
  <c r="F507" i="1"/>
  <c r="F502" i="1"/>
  <c r="F500" i="1"/>
  <c r="F499" i="1"/>
  <c r="F498" i="1"/>
  <c r="F497" i="1"/>
  <c r="F494" i="1"/>
  <c r="F493" i="1"/>
  <c r="F490" i="1"/>
  <c r="F489" i="1"/>
  <c r="F488" i="1"/>
  <c r="F487" i="1"/>
  <c r="F486" i="1"/>
  <c r="F485" i="1"/>
  <c r="F484" i="1"/>
  <c r="F483" i="1"/>
  <c r="F479" i="1"/>
  <c r="F478" i="1"/>
  <c r="F477" i="1"/>
  <c r="F476" i="1"/>
  <c r="F475" i="1"/>
  <c r="F474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0" i="1"/>
  <c r="F449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7" i="1"/>
  <c r="F365" i="1"/>
  <c r="F364" i="1"/>
  <c r="F363" i="1"/>
  <c r="F362" i="1"/>
  <c r="F361" i="1"/>
  <c r="F359" i="1"/>
  <c r="F358" i="1"/>
  <c r="F357" i="1"/>
  <c r="F356" i="1"/>
  <c r="F355" i="1"/>
  <c r="F354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7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8" i="1"/>
  <c r="F107" i="1"/>
  <c r="F106" i="1"/>
  <c r="F105" i="1"/>
  <c r="F104" i="1"/>
  <c r="F103" i="1"/>
  <c r="F102" i="1"/>
  <c r="F101" i="1"/>
  <c r="F100" i="1"/>
  <c r="F99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59" i="1"/>
  <c r="F58" i="1"/>
  <c r="F334" i="1" s="1"/>
  <c r="F57" i="1"/>
  <c r="F56" i="1"/>
  <c r="F55" i="1"/>
  <c r="F54" i="1"/>
  <c r="F53" i="1"/>
  <c r="F52" i="1"/>
  <c r="F51" i="1"/>
  <c r="F50" i="1"/>
  <c r="F49" i="1"/>
  <c r="F48" i="1"/>
  <c r="F47" i="1"/>
  <c r="F45" i="1"/>
  <c r="F16" i="1"/>
  <c r="F15" i="1"/>
  <c r="F14" i="1"/>
  <c r="F13" i="1"/>
  <c r="F12" i="1"/>
  <c r="F11" i="1"/>
  <c r="D525" i="1" l="1"/>
  <c r="D524" i="1" s="1"/>
  <c r="D504" i="1" s="1"/>
  <c r="D447" i="1"/>
  <c r="D96" i="1" s="1"/>
  <c r="D95" i="1" s="1"/>
  <c r="D94" i="1" s="1"/>
  <c r="D505" i="1"/>
  <c r="E447" i="1"/>
  <c r="E96" i="1" s="1"/>
  <c r="E95" i="1" s="1"/>
  <c r="E94" i="1" s="1"/>
  <c r="F451" i="1"/>
  <c r="F519" i="1"/>
  <c r="E9" i="1"/>
  <c r="F98" i="1"/>
  <c r="F97" i="1"/>
  <c r="F448" i="1"/>
  <c r="E525" i="1"/>
  <c r="E524" i="1" s="1"/>
  <c r="F539" i="1"/>
  <c r="E505" i="1"/>
  <c r="F514" i="1"/>
  <c r="E495" i="1"/>
  <c r="E491" i="1" s="1"/>
  <c r="F501" i="1"/>
  <c r="D495" i="1"/>
  <c r="E480" i="1"/>
  <c r="F482" i="1"/>
  <c r="D61" i="1"/>
  <c r="D60" i="1" s="1"/>
  <c r="F60" i="1" s="1"/>
  <c r="F552" i="1"/>
  <c r="F473" i="1"/>
  <c r="F527" i="1"/>
  <c r="F496" i="1"/>
  <c r="F506" i="1"/>
  <c r="F531" i="1"/>
  <c r="F548" i="1"/>
  <c r="D492" i="1" l="1"/>
  <c r="D491" i="1" s="1"/>
  <c r="F491" i="1" s="1"/>
  <c r="F9" i="1"/>
  <c r="E8" i="1"/>
  <c r="F480" i="1"/>
  <c r="D503" i="1"/>
  <c r="F447" i="1"/>
  <c r="E504" i="1"/>
  <c r="E503" i="1" s="1"/>
  <c r="F505" i="1"/>
  <c r="F495" i="1"/>
  <c r="F492" i="1"/>
  <c r="F61" i="1"/>
  <c r="D6" i="1"/>
  <c r="F525" i="1"/>
  <c r="F96" i="1"/>
  <c r="F524" i="1"/>
  <c r="F95" i="1"/>
  <c r="F94" i="1"/>
  <c r="D565" i="1" l="1"/>
  <c r="E7" i="1"/>
  <c r="F8" i="1"/>
  <c r="F503" i="1"/>
  <c r="F504" i="1"/>
  <c r="E6" i="1" l="1"/>
  <c r="E565" i="1" s="1"/>
  <c r="F7" i="1"/>
  <c r="F6" i="1" l="1"/>
</calcChain>
</file>

<file path=xl/sharedStrings.xml><?xml version="1.0" encoding="utf-8"?>
<sst xmlns="http://schemas.openxmlformats.org/spreadsheetml/2006/main" count="1151" uniqueCount="1147">
  <si>
    <t>IdCuentaContable</t>
  </si>
  <si>
    <t>NombreCuenta</t>
  </si>
  <si>
    <t>BalanceAnterior</t>
  </si>
  <si>
    <t>Debito</t>
  </si>
  <si>
    <t>Credito</t>
  </si>
  <si>
    <t>BalanceActual</t>
  </si>
  <si>
    <t>Activos</t>
  </si>
  <si>
    <t>Activos Corrientes</t>
  </si>
  <si>
    <t>Disponibilidades</t>
  </si>
  <si>
    <t>1101-01</t>
  </si>
  <si>
    <t>Caja</t>
  </si>
  <si>
    <t>1101-01-0002</t>
  </si>
  <si>
    <t>Caja Chica</t>
  </si>
  <si>
    <t>1101-01-0002-0001</t>
  </si>
  <si>
    <t>Tesoreria</t>
  </si>
  <si>
    <t>1101-01-0002-0014</t>
  </si>
  <si>
    <t>Cta. Banco</t>
  </si>
  <si>
    <t>1101-01-0002-0015</t>
  </si>
  <si>
    <t>1101-01-0002-0021</t>
  </si>
  <si>
    <t>CAJA CHICA DE ANTICIPO FINANCIERO AVANCES AUTORIZADOS DE EXCEPCION</t>
  </si>
  <si>
    <t>1101-01-0002-0049</t>
  </si>
  <si>
    <t>CARMEN LUISA LORENZO</t>
  </si>
  <si>
    <t>1101-01-0002-0050</t>
  </si>
  <si>
    <t>CAJA CHICA DIRECCION GENERAL</t>
  </si>
  <si>
    <t>1101-01-0002-0079</t>
  </si>
  <si>
    <t>DIRECCION GENERAL</t>
  </si>
  <si>
    <t>1101-02</t>
  </si>
  <si>
    <t>Bancos</t>
  </si>
  <si>
    <t>1101-02-0001</t>
  </si>
  <si>
    <t>Gastos Operacionales</t>
  </si>
  <si>
    <t>1101-02-0002</t>
  </si>
  <si>
    <t>Gastos Generales</t>
  </si>
  <si>
    <t>1101-02-0003</t>
  </si>
  <si>
    <t>Especial de Ingresos</t>
  </si>
  <si>
    <t>1101-02-0009</t>
  </si>
  <si>
    <t>Cuenta Nomina Electronica</t>
  </si>
  <si>
    <t>1101-02-0010</t>
  </si>
  <si>
    <t>Sueldos y JornaleS/PLAN TITULACION -ABRIL/2015.</t>
  </si>
  <si>
    <t>1101-02-0011</t>
  </si>
  <si>
    <t>ANTICIPO FINANCIERO</t>
  </si>
  <si>
    <t>1101-02-0012</t>
  </si>
  <si>
    <t>FONDO DE PROGRAMAS Y PROYECTOS</t>
  </si>
  <si>
    <t>1101-02-0013</t>
  </si>
  <si>
    <t>ANTICIPO FINANCIERO INSTITUCIONAL</t>
  </si>
  <si>
    <t>1101-03</t>
  </si>
  <si>
    <t>Republica  Dom. en Pesos -Banco de  Reservas</t>
  </si>
  <si>
    <t>1101-04</t>
  </si>
  <si>
    <t>Bancos- Fondos de Terceros</t>
  </si>
  <si>
    <t>1101-04-0001</t>
  </si>
  <si>
    <t>Depositos de Terceros</t>
  </si>
  <si>
    <t>1101-04-0002</t>
  </si>
  <si>
    <t>Proyectos  Especiales</t>
  </si>
  <si>
    <t>1101-05</t>
  </si>
  <si>
    <t>Cuenta  Colectora</t>
  </si>
  <si>
    <t>Activos No Corrientes</t>
  </si>
  <si>
    <t>Bienes de Uso</t>
  </si>
  <si>
    <t>1206-01</t>
  </si>
  <si>
    <t>Maquinarias, Equipos y Mobiliarios</t>
  </si>
  <si>
    <t>1206-01-0001</t>
  </si>
  <si>
    <t>Maquinarias y Equipos de Producción</t>
  </si>
  <si>
    <t>1206-01-0002</t>
  </si>
  <si>
    <t>Equipo Educacional, Cientifico y Recreativo</t>
  </si>
  <si>
    <t>1206-01-0003</t>
  </si>
  <si>
    <t>Equipo de Transporte, Tracción y Elevación</t>
  </si>
  <si>
    <t>1206-01-0004</t>
  </si>
  <si>
    <t>Equipos de Computación</t>
  </si>
  <si>
    <t>1206-01-0005</t>
  </si>
  <si>
    <t>Equipos Médicos, Sanitarios y Veterinarios</t>
  </si>
  <si>
    <t>1206-01-0006</t>
  </si>
  <si>
    <t>Equipos de Comunicación y Señalamiento</t>
  </si>
  <si>
    <t>1206-01-0007</t>
  </si>
  <si>
    <t>Equipos y Muebles para Oficinas</t>
  </si>
  <si>
    <t>1206-01-0008</t>
  </si>
  <si>
    <t>Herramientas y Respuestos Mayores</t>
  </si>
  <si>
    <t>1206-01-0009</t>
  </si>
  <si>
    <t>Compra en transito</t>
  </si>
  <si>
    <t>1206-01-0009-0998</t>
  </si>
  <si>
    <t>Otros Activos por Clasificar</t>
  </si>
  <si>
    <t>1206-01-0010</t>
  </si>
  <si>
    <t>Reparaciones Mayores</t>
  </si>
  <si>
    <t>1206-01-0011</t>
  </si>
  <si>
    <t>Equipos   Varios</t>
  </si>
  <si>
    <t>1206-01-0012</t>
  </si>
  <si>
    <t>COMPRA DE SOFWARE</t>
  </si>
  <si>
    <t>1206-02</t>
  </si>
  <si>
    <t>Inmuebles</t>
  </si>
  <si>
    <t>1206-02-0001</t>
  </si>
  <si>
    <t>Terrenos</t>
  </si>
  <si>
    <t>1206-02-0002</t>
  </si>
  <si>
    <t>Edificios</t>
  </si>
  <si>
    <t>1206-02-0003</t>
  </si>
  <si>
    <t>Bienes Expropiados</t>
  </si>
  <si>
    <t>1206-03</t>
  </si>
  <si>
    <t>Contrucciones y Mejoras en Proceso</t>
  </si>
  <si>
    <t>1206-03-0001</t>
  </si>
  <si>
    <t>Vías de Comunicación</t>
  </si>
  <si>
    <t>1206-03-0002</t>
  </si>
  <si>
    <t>Obras y Plantaciones Agricolas</t>
  </si>
  <si>
    <t>1206-03-0003</t>
  </si>
  <si>
    <t>Obras urbanisticas</t>
  </si>
  <si>
    <t>1206-03-0004</t>
  </si>
  <si>
    <t>Obras Hidráulicas y Sanitarias</t>
  </si>
  <si>
    <t>1206-03-0005</t>
  </si>
  <si>
    <t>Edificaciones</t>
  </si>
  <si>
    <t>1206-03-0006</t>
  </si>
  <si>
    <t>Obras de Energías</t>
  </si>
  <si>
    <t>1206-03-0998</t>
  </si>
  <si>
    <t>Otras Construcciones y Mejoras en Proceso</t>
  </si>
  <si>
    <t>1206-98</t>
  </si>
  <si>
    <t>Otros Bienes de Uso</t>
  </si>
  <si>
    <t>1206-98-0001</t>
  </si>
  <si>
    <t>Equipos de Seguridad</t>
  </si>
  <si>
    <t>1206-98-0003</t>
  </si>
  <si>
    <t>Semovientes</t>
  </si>
  <si>
    <t>Bienes Intangibles</t>
  </si>
  <si>
    <t>1208-01</t>
  </si>
  <si>
    <t>Activos Intangibles</t>
  </si>
  <si>
    <t>1208-01-0003</t>
  </si>
  <si>
    <t>Paquetes y Pragramas de Computación</t>
  </si>
  <si>
    <t>Pasivos</t>
  </si>
  <si>
    <t>Pasivos Corrientes</t>
  </si>
  <si>
    <t>Cuentas por Pagar a Corto Plazo</t>
  </si>
  <si>
    <t>2103-02</t>
  </si>
  <si>
    <t>Cuentas a Pagar Directa a Corto Plazo</t>
  </si>
  <si>
    <t>2103-02-0001</t>
  </si>
  <si>
    <t>Proveedores Directos interno a Pagar a Corto Plazo</t>
  </si>
  <si>
    <t>2103-02-0001-000000</t>
  </si>
  <si>
    <t>PROVEEDORES VARIOS NOVIEMBRE Y DCIEMBRE 2020</t>
  </si>
  <si>
    <t>2103-02-0001-000026</t>
  </si>
  <si>
    <t>JARDIN  NURIS , S.A</t>
  </si>
  <si>
    <t>2103-02-0001-000047</t>
  </si>
  <si>
    <t>JG   ACUEDUCTOS Y PARTES</t>
  </si>
  <si>
    <t>2103-02-0001-000149</t>
  </si>
  <si>
    <t>TECNAS EIRL</t>
  </si>
  <si>
    <t>2103-02-0001-000160</t>
  </si>
  <si>
    <t>TESORERIA DE LA SEGURIDAD SOCI</t>
  </si>
  <si>
    <t>2103-02-0001-000173</t>
  </si>
  <si>
    <t xml:space="preserve">TALLERES EL MONUMENTO </t>
  </si>
  <si>
    <t>2103-02-0001-000179</t>
  </si>
  <si>
    <t>LA ANTILLANA  COMERCIAL  C.XA.</t>
  </si>
  <si>
    <t>2103-02-0001-000209</t>
  </si>
  <si>
    <t>MANT. MECANICA INDUSTRIAL HIG</t>
  </si>
  <si>
    <t>2103-02-0001-000241</t>
  </si>
  <si>
    <t>MARTIN POLANCO PAULA</t>
  </si>
  <si>
    <t>2103-02-0001-000251</t>
  </si>
  <si>
    <t>NATIONAL PETROLEUM</t>
  </si>
  <si>
    <t>2103-02-0001-000265</t>
  </si>
  <si>
    <t>OFFITEK</t>
  </si>
  <si>
    <t>2103-02-0001-000273</t>
  </si>
  <si>
    <t>PUBLICACIONES AHORA, C X A.</t>
  </si>
  <si>
    <t>2103-02-0001-300310</t>
  </si>
  <si>
    <t>COMERCIAL FERRETERO E. PEREZ,SRL</t>
  </si>
  <si>
    <t>2103-02-0001-000317</t>
  </si>
  <si>
    <t>DIONISIO NOLASCO Y UNIFORMES</t>
  </si>
  <si>
    <t>2103-02-0001-100162</t>
  </si>
  <si>
    <t>PROVEEDORES VARIOS (NOVIEMBRE-DICIEMBRE)</t>
  </si>
  <si>
    <t>2103-02-0001-200006</t>
  </si>
  <si>
    <t>BONANZA DOMINICANA, C POR A.</t>
  </si>
  <si>
    <t>2103-02-0001-200112</t>
  </si>
  <si>
    <t xml:space="preserve">LUBRICANTES INTERNACIONALES </t>
  </si>
  <si>
    <t>2103-02-0001-200164</t>
  </si>
  <si>
    <t>AGUA TOSCANA</t>
  </si>
  <si>
    <t>2103-02-0001-300219</t>
  </si>
  <si>
    <t>CORP. DOM. DE RADIO  Y TELEVIS</t>
  </si>
  <si>
    <t>2103-02-0001-300246</t>
  </si>
  <si>
    <t>CACERES Y EQUIPOS C.X.A</t>
  </si>
  <si>
    <t>2103-02-0001-300282</t>
  </si>
  <si>
    <t>Consorcio Duquesa</t>
  </si>
  <si>
    <t>2103-02-0001-300285</t>
  </si>
  <si>
    <t>CORPORACION ESTATAL  CERTV</t>
  </si>
  <si>
    <t>2103-02-0001-300301</t>
  </si>
  <si>
    <t>CASA DEL MOTOR DE ARRANQUE, CX</t>
  </si>
  <si>
    <t>2103-02-0001-300307</t>
  </si>
  <si>
    <t>CORAASAN</t>
  </si>
  <si>
    <t>2103-02-0001-300309</t>
  </si>
  <si>
    <t>Constructora Royser  y/o    Antonio R. Roa</t>
  </si>
  <si>
    <t>COMERCIAL FERRETERA P.</t>
  </si>
  <si>
    <t>2103-02-0001-400014</t>
  </si>
  <si>
    <t>DIESEL DE SANTO DGO. C. POR A.</t>
  </si>
  <si>
    <t>2103-02-0001-400120</t>
  </si>
  <si>
    <t>DISTRIBUIDORA SAN MIGUEL</t>
  </si>
  <si>
    <t>2103-02-0001-400136</t>
  </si>
  <si>
    <t>D ANALI</t>
  </si>
  <si>
    <t>2103-02-0001-500002</t>
  </si>
  <si>
    <t>EDITORA EL LISTIN DIARIO C. PO</t>
  </si>
  <si>
    <t>2103-02-0001-500004</t>
  </si>
  <si>
    <t>EDITORA EL CARIBE, C POR A.</t>
  </si>
  <si>
    <t>2103-02-0001-500010</t>
  </si>
  <si>
    <t>EDITORA HOY, C POR A.</t>
  </si>
  <si>
    <t>2103-02-0001-500042</t>
  </si>
  <si>
    <t>EDITORA EL NUEVO DIARIO</t>
  </si>
  <si>
    <t>2103-02-0001-500111</t>
  </si>
  <si>
    <t>EQUIPOS Y ACCESORIOS, S. A.</t>
  </si>
  <si>
    <t>2103-02-0001-500182</t>
  </si>
  <si>
    <t>ELECTRO FRIO S. R. L.</t>
  </si>
  <si>
    <t>2103-02-0001-500183</t>
  </si>
  <si>
    <t xml:space="preserve">EURONOVA </t>
  </si>
  <si>
    <t>2103-02-0001-600166</t>
  </si>
  <si>
    <t>FIGRAF</t>
  </si>
  <si>
    <t>2103-02-0001-600287</t>
  </si>
  <si>
    <t>PUNTO CIBERNETICO .</t>
  </si>
  <si>
    <t>2103-02-0001-600314</t>
  </si>
  <si>
    <t>PLANETA AZUL</t>
  </si>
  <si>
    <t>2103-02-0001-700018</t>
  </si>
  <si>
    <t>GARCIA Y LLERNDI C. POR A.</t>
  </si>
  <si>
    <t>2103-02-0001-800072</t>
  </si>
  <si>
    <t>HECHO EN CASA</t>
  </si>
  <si>
    <t>2103-02-0001-800216</t>
  </si>
  <si>
    <t>REPUESTOS AGRO. INDUSTRIALES</t>
  </si>
  <si>
    <t>2103-02-0001-900027</t>
  </si>
  <si>
    <t>SANTO DOM. MOTORS CXA</t>
  </si>
  <si>
    <t>2103-02-0001-900065</t>
  </si>
  <si>
    <t>IMPRESOS Y SERVICIOS  LOPEZ</t>
  </si>
  <si>
    <t>2103-02-0001-900088</t>
  </si>
  <si>
    <t>INSULGASA -INV. DEL SUR D. LEON  GALVAN -</t>
  </si>
  <si>
    <t>2103-02-0001-900127</t>
  </si>
  <si>
    <t>SERV. FERRO AGRO CXA</t>
  </si>
  <si>
    <t>2103-02-0001-900196</t>
  </si>
  <si>
    <t>SUPLI-MOSA, S.A.</t>
  </si>
  <si>
    <t>2103-02-0001-900203</t>
  </si>
  <si>
    <t>JORGE SALVADOR SHEKER FELIZ</t>
  </si>
  <si>
    <t>2103-02-0001-900214</t>
  </si>
  <si>
    <t>C Y C TECNOLOGY SUPPLY</t>
  </si>
  <si>
    <t>2103-02-0001-900226</t>
  </si>
  <si>
    <t>IMPORT DIESEL M Y J</t>
  </si>
  <si>
    <t>2103-02-0001-900230</t>
  </si>
  <si>
    <t>DOS VENTURA  PROYECTOS DE ARQUITECTURA</t>
  </si>
  <si>
    <t>2103-02-0001-900232</t>
  </si>
  <si>
    <t>GRUPO   J P CONSTRUCCIONES  Y EQUIPOS .</t>
  </si>
  <si>
    <t>2103-02-0001-900238</t>
  </si>
  <si>
    <t>Proconsar</t>
  </si>
  <si>
    <t>2103-02-0001-900244</t>
  </si>
  <si>
    <t>Cararo</t>
  </si>
  <si>
    <t>2103-02-0001-900245</t>
  </si>
  <si>
    <t>Carsa</t>
  </si>
  <si>
    <t>2103-02-0001-900252</t>
  </si>
  <si>
    <t>M Y P Maquinarias y  Piezas</t>
  </si>
  <si>
    <t>2103-02-0001-900255</t>
  </si>
  <si>
    <t>Carpas  Dominicanas</t>
  </si>
  <si>
    <t>2103-02-0001-900256</t>
  </si>
  <si>
    <t>Construcciones y  Titulaciones El Progreso</t>
  </si>
  <si>
    <t>2103-02-0001-900258</t>
  </si>
  <si>
    <t>Omega  Tech</t>
  </si>
  <si>
    <t>2103-02-0001-900259</t>
  </si>
  <si>
    <t>Pedro  Leonardo  Abreu de la Cruz.</t>
  </si>
  <si>
    <t>2103-02-0001-900262</t>
  </si>
  <si>
    <t>Beato  Viola  Manzueta.</t>
  </si>
  <si>
    <t>2103-02-0001-900264</t>
  </si>
  <si>
    <t>Molibusines.</t>
  </si>
  <si>
    <t>2103-02-0001-900266</t>
  </si>
  <si>
    <t>Provesol</t>
  </si>
  <si>
    <t>2103-02-0001-900268</t>
  </si>
  <si>
    <t>D.Aconsa.</t>
  </si>
  <si>
    <t>2103-02-0001-900281</t>
  </si>
  <si>
    <t>Fernando  Ant. Baez  Ramon</t>
  </si>
  <si>
    <t>2103-02-0001-900282</t>
  </si>
  <si>
    <t>Orbis  Esperanza  Soriano  Domingo</t>
  </si>
  <si>
    <t>2103-02-0001-900283</t>
  </si>
  <si>
    <t>M. Gomez Busines Construccion</t>
  </si>
  <si>
    <t>2103-02-0001-900285</t>
  </si>
  <si>
    <t>Genere  Import  SRL</t>
  </si>
  <si>
    <t>2103-02-0001-900287</t>
  </si>
  <si>
    <t>Constructora  Sagonsa</t>
  </si>
  <si>
    <t>2103-02-0001-900291</t>
  </si>
  <si>
    <t>Conproina  SRL</t>
  </si>
  <si>
    <t>2103-02-0001-900296</t>
  </si>
  <si>
    <t>Laumacri  Inversiones  y  Serv. Profesionales</t>
  </si>
  <si>
    <t>2103-02-0001-900297</t>
  </si>
  <si>
    <t>Rafael  Arturo  Fernandez  Cabrera</t>
  </si>
  <si>
    <t>2103-02-0001-900304</t>
  </si>
  <si>
    <t>Constructora  Marte  Novas   y Asoc.</t>
  </si>
  <si>
    <t>2103-02-0001-900306</t>
  </si>
  <si>
    <t>Granos   Nacionales</t>
  </si>
  <si>
    <t>2103-02-0001-900307</t>
  </si>
  <si>
    <t>Codime    S.R.L</t>
  </si>
  <si>
    <t>2103-02-0001-900308</t>
  </si>
  <si>
    <t>PD Pablo  Diesel.</t>
  </si>
  <si>
    <t>2103-02-0001-900310</t>
  </si>
  <si>
    <t>Daco  Expreso.</t>
  </si>
  <si>
    <t>2103-02-0001-900311</t>
  </si>
  <si>
    <t>Suministro Horticola Del Caribe, SRL(Surhca  S.R.L)</t>
  </si>
  <si>
    <t>2103-02-0001-900313</t>
  </si>
  <si>
    <t>Constructora  Medra - Bri   S.R.L</t>
  </si>
  <si>
    <t>2103-02-0001-900315</t>
  </si>
  <si>
    <t>Constructota  Matos.</t>
  </si>
  <si>
    <t>2103-02-0001-900318</t>
  </si>
  <si>
    <t>Jose  Manuel  Betances</t>
  </si>
  <si>
    <t>2103-02-0001-900319</t>
  </si>
  <si>
    <t>Bebasa  S.A</t>
  </si>
  <si>
    <t>2103-02-0001-900322</t>
  </si>
  <si>
    <t>Hidrosistemas  S.A</t>
  </si>
  <si>
    <t>2103-02-0001-900325</t>
  </si>
  <si>
    <t>Times  Bussines Group.</t>
  </si>
  <si>
    <t>2103-02-0001-900326</t>
  </si>
  <si>
    <t>R. Sosa  S.R.L</t>
  </si>
  <si>
    <t>2103-02-0001-900331</t>
  </si>
  <si>
    <t>Empresa  Raas  S.R.L</t>
  </si>
  <si>
    <t>2103-02-0001-900332</t>
  </si>
  <si>
    <t>Jafedomex Group S.R.L</t>
  </si>
  <si>
    <t>2103-02-0001-900335</t>
  </si>
  <si>
    <t>Juan Pablo Adames Flete</t>
  </si>
  <si>
    <t>2103-02-0001-900339</t>
  </si>
  <si>
    <t>Costa Nova Group  S.R.L</t>
  </si>
  <si>
    <t>2103-02-0001-900342</t>
  </si>
  <si>
    <t>Rawel  Importadores  S.R.L</t>
  </si>
  <si>
    <t>2103-02-0001-900348</t>
  </si>
  <si>
    <t>ML Equipment  E.I.R.L</t>
  </si>
  <si>
    <t>2103-02-0001-900349</t>
  </si>
  <si>
    <t>Ocitec</t>
  </si>
  <si>
    <t>2103-02-0001-900361</t>
  </si>
  <si>
    <t>Multigrabado</t>
  </si>
  <si>
    <t>2103-02-0001-900363</t>
  </si>
  <si>
    <t>Grupo  Atrez</t>
  </si>
  <si>
    <t>2103-02-0001-900364</t>
  </si>
  <si>
    <t>Const. Triptica  Arquitectura  e Ing.</t>
  </si>
  <si>
    <t>2103-02-0001-900369</t>
  </si>
  <si>
    <t>ILare</t>
  </si>
  <si>
    <t>2103-02-0001-900374</t>
  </si>
  <si>
    <t>Saybar</t>
  </si>
  <si>
    <t>2103-02-0001-900376</t>
  </si>
  <si>
    <t>Fertiagua S.A</t>
  </si>
  <si>
    <t>2103-02-0001-900377</t>
  </si>
  <si>
    <t>Alejandro  Ramirez  Bido</t>
  </si>
  <si>
    <t>2103-02-0001-900380</t>
  </si>
  <si>
    <t>Cocivilca  S.R.L</t>
  </si>
  <si>
    <t>2103-02-0001-900383</t>
  </si>
  <si>
    <t>Constructora  Paniagua Martinez</t>
  </si>
  <si>
    <t>2103-02-0001-900387</t>
  </si>
  <si>
    <t>Ysidro  Alcantara</t>
  </si>
  <si>
    <t>2103-02-0001-900388</t>
  </si>
  <si>
    <t>Jose  Caonabo  Grullon M.</t>
  </si>
  <si>
    <t>2103-02-0001-900389</t>
  </si>
  <si>
    <t>Dotel   Sierra Constructora</t>
  </si>
  <si>
    <t>2103-02-0001-900391</t>
  </si>
  <si>
    <t>Ingenap S.R.L</t>
  </si>
  <si>
    <t>2103-02-0001-900399</t>
  </si>
  <si>
    <t>Sigma  Petroleum  Corporation</t>
  </si>
  <si>
    <t>2103-02-0001-900406</t>
  </si>
  <si>
    <t>Sonia  Luciano  Peña</t>
  </si>
  <si>
    <t>2103-02-0001-900418</t>
  </si>
  <si>
    <t>FUERZA AREA DOMINICANA</t>
  </si>
  <si>
    <t>2103-02-0001-900421</t>
  </si>
  <si>
    <t>Asoc. de Dueños de  Tractores de  San  Juan * Asotrajuma</t>
  </si>
  <si>
    <t>2103-02-0001-900425</t>
  </si>
  <si>
    <t>Hayv   Equipos y  Servicios</t>
  </si>
  <si>
    <t>2103-02-0001-900430</t>
  </si>
  <si>
    <t>Fepan  Construcciones</t>
  </si>
  <si>
    <t>2103-02-0001-900442</t>
  </si>
  <si>
    <t>Clistenes  Euclides Restituyo  G.</t>
  </si>
  <si>
    <t>2103-02-0001-900449</t>
  </si>
  <si>
    <t>Ferias y  Exposiciones del  Caribe  SRL</t>
  </si>
  <si>
    <t>2103-02-0001-900450</t>
  </si>
  <si>
    <t>Enrrique  Ferreras  Ramirez</t>
  </si>
  <si>
    <t>2103-02-0001-900451</t>
  </si>
  <si>
    <t>Marilo  Comida  Sabrosa  SRL</t>
  </si>
  <si>
    <t>2103-02-0001-900454</t>
  </si>
  <si>
    <t>Suarez  Dieseño  Grafico  SRL</t>
  </si>
  <si>
    <t>2103-02-0001-900460</t>
  </si>
  <si>
    <t>Grupo D y Z Hermanos</t>
  </si>
  <si>
    <t>2103-02-0001-900463</t>
  </si>
  <si>
    <t>C y L   Market   SRL.</t>
  </si>
  <si>
    <t>2103-02-0001-900465</t>
  </si>
  <si>
    <t>CONSTRUCTORA  ALCAR,  S.R.L.</t>
  </si>
  <si>
    <t>2103-02-0001-900469</t>
  </si>
  <si>
    <t>KRONGEL COMERCIAL SRL</t>
  </si>
  <si>
    <t>2103-02-0001-900481</t>
  </si>
  <si>
    <t>INGENIERIA AVANZADA, INGASA</t>
  </si>
  <si>
    <t>2103-02-0001-900487</t>
  </si>
  <si>
    <t>SERVIEVENTOS Y DECORACIONES ISAAC</t>
  </si>
  <si>
    <t>2103-02-0001-900488</t>
  </si>
  <si>
    <t>2-P TECNOLOGY, S. R.L.</t>
  </si>
  <si>
    <t>2103-02-0001-900489</t>
  </si>
  <si>
    <t>INVERSIONES CABRISAS</t>
  </si>
  <si>
    <t>2103-02-0001-900490</t>
  </si>
  <si>
    <t>MAXIMO JIMENEZ JIMENEZ</t>
  </si>
  <si>
    <t>2103-02-0001-900491</t>
  </si>
  <si>
    <t>INGENIEROS LIBERATOS Y ASOCIADOS</t>
  </si>
  <si>
    <t>2103-02-0001-900492</t>
  </si>
  <si>
    <t>UNION DE PRODUCTORES Y DUEÑOS DE MAQ. AGRICOLA DE LA PROV. DE SAN J.</t>
  </si>
  <si>
    <t>2103-02-0001-900494</t>
  </si>
  <si>
    <t>COMPU OFFICE DOMINICANA, SRL</t>
  </si>
  <si>
    <t>2103-02-0001-900505</t>
  </si>
  <si>
    <t>FINESS CADMIEL CRUZ</t>
  </si>
  <si>
    <t>2103-02-0001-900506</t>
  </si>
  <si>
    <t>LARANZA INVERSIONES</t>
  </si>
  <si>
    <t>2103-02-0001-900507</t>
  </si>
  <si>
    <t>ITCORP GONGLOSS.</t>
  </si>
  <si>
    <t>2103-02-0001-900510</t>
  </si>
  <si>
    <t>ESTEVEZ MEDIA  SRL</t>
  </si>
  <si>
    <t>2103-02-0001-900512</t>
  </si>
  <si>
    <t>EDIFICACIONES URBANO DE VG.</t>
  </si>
  <si>
    <t>2103-02-0001-900515</t>
  </si>
  <si>
    <t>TALLERES HIDRAHULICO FP, SRL.</t>
  </si>
  <si>
    <t>2103-02-0001-900517</t>
  </si>
  <si>
    <t>TALLER DE REPARACION DE EQ. J Y F, SRL</t>
  </si>
  <si>
    <t>2103-02-0001-900519</t>
  </si>
  <si>
    <t>AGENCIA DE  VIAJES MILENA TOURS.</t>
  </si>
  <si>
    <t>2103-02-0001-900522</t>
  </si>
  <si>
    <t>THANY TOURS</t>
  </si>
  <si>
    <t>2103-02-0001-900525</t>
  </si>
  <si>
    <t>OLGA ALTAGRACIA ROJAS ROSARIO</t>
  </si>
  <si>
    <t>2103-02-0001-900528</t>
  </si>
  <si>
    <t>JESUS MARIA ANTONIO PERALTA</t>
  </si>
  <si>
    <t>2103-02-0001-900529</t>
  </si>
  <si>
    <t>INGENIEROS CIVILES AARACENA &amp; ASOCIADOS</t>
  </si>
  <si>
    <t>2103-02-0001-900530</t>
  </si>
  <si>
    <t>CENTRO DE SERVICIOS MEDICOS OPTICOS LUNA RODRIGUEZ</t>
  </si>
  <si>
    <t>2103-02-0001-900531</t>
  </si>
  <si>
    <t>JESUS MARIA FERNANDEAZ,  SIM RECORD</t>
  </si>
  <si>
    <t>2103-02-0001-900532</t>
  </si>
  <si>
    <t>EMPRESAS MILTIN, S.R.L.</t>
  </si>
  <si>
    <t>2103-02-0001-900533</t>
  </si>
  <si>
    <t>ESTHER ELVIRA GOMEZ</t>
  </si>
  <si>
    <t>2103-02-0001-900534</t>
  </si>
  <si>
    <t>CODIA (COLEGIO DOM. DE INGE., ARQ. Y AGRIM.</t>
  </si>
  <si>
    <t>2103-02-0001-900546</t>
  </si>
  <si>
    <t>ROBERTO ANTONIO AQUINO CASTRO</t>
  </si>
  <si>
    <t>2103-02-0001-900550</t>
  </si>
  <si>
    <t>GRUPO GENERE BAEZ</t>
  </si>
  <si>
    <t>2103-02-0001-900551</t>
  </si>
  <si>
    <t>AIR ROTOR SERVICE AYP, SRL</t>
  </si>
  <si>
    <t>2103-02-0001-900553</t>
  </si>
  <si>
    <t>GRUPO MAGERCA, SRL</t>
  </si>
  <si>
    <t>2103-02-0001-900555</t>
  </si>
  <si>
    <t>GISELLE ALTAGRACIA GARCIA M.</t>
  </si>
  <si>
    <t>2103-02-0001-900556</t>
  </si>
  <si>
    <t>JUNTA AGROEMPRESARIAL DOM. INC.</t>
  </si>
  <si>
    <t>2103-02-0001-900567</t>
  </si>
  <si>
    <t>ALUMHOUSE IMPORT, SRL</t>
  </si>
  <si>
    <t>2103-02-0001-900574</t>
  </si>
  <si>
    <t>MRL EVENTOS, SRL</t>
  </si>
  <si>
    <t>2103-02-0001-900576</t>
  </si>
  <si>
    <t>AMABLE BONILLA OZORIA</t>
  </si>
  <si>
    <t>2103-02-0001-900590</t>
  </si>
  <si>
    <t>DELVISON JULIAN MOSQUEA JORGE</t>
  </si>
  <si>
    <t>2103-02-0001-900591</t>
  </si>
  <si>
    <t>SERCONPLAS</t>
  </si>
  <si>
    <t>2103-02-0001-900592</t>
  </si>
  <si>
    <t>VICTOR RAFAEL PEREZ ADAMES</t>
  </si>
  <si>
    <t>2103-02-0001-900595</t>
  </si>
  <si>
    <t>CENTRO CUESTA NACIONAL</t>
  </si>
  <si>
    <t>2103-02-0001-900596</t>
  </si>
  <si>
    <t>AUTO CAMIONES  S. A.</t>
  </si>
  <si>
    <t>2103-02-0001-900598</t>
  </si>
  <si>
    <t>OBISPO SANCHEZ TAVERAS</t>
  </si>
  <si>
    <t>2103-02-0001-900599</t>
  </si>
  <si>
    <t>ING.JOSE M. LOPEZ,SRL (LOPESA)</t>
  </si>
  <si>
    <t>2103-02-0001-900600</t>
  </si>
  <si>
    <t>SECCION PROJECT</t>
  </si>
  <si>
    <t>2103-02-0001-900601</t>
  </si>
  <si>
    <t>CARVAJAL DIAZ, SRL</t>
  </si>
  <si>
    <t>2103-02-0001-900602</t>
  </si>
  <si>
    <t>GBN COMUNICACION E IMAGEN, S.A.</t>
  </si>
  <si>
    <t>2103-02-0001-900603</t>
  </si>
  <si>
    <t>GRUPO COVENCO. S. R. L.</t>
  </si>
  <si>
    <t>2103-02-0001-900604</t>
  </si>
  <si>
    <t>CESAR DIAZ HERMANOS Y ASOCIADOS</t>
  </si>
  <si>
    <t>2103-02-0001-900606</t>
  </si>
  <si>
    <t>FC MENU GOURMET, SRL</t>
  </si>
  <si>
    <t>2103-02-0001-900611</t>
  </si>
  <si>
    <t>FS INGENIERIA, SRL</t>
  </si>
  <si>
    <t>2103-02-0001-900612</t>
  </si>
  <si>
    <t>CONSTRUCTORA JORSA, SRL</t>
  </si>
  <si>
    <t>2103-02-0001-900613</t>
  </si>
  <si>
    <t>TRIACORP, SRL</t>
  </si>
  <si>
    <t>2103-02-0001-900615</t>
  </si>
  <si>
    <t>HYLCON, SRL</t>
  </si>
  <si>
    <t>2103-02-0001-900619</t>
  </si>
  <si>
    <t>MERCAMAS DOMINICANA, SRL</t>
  </si>
  <si>
    <t>2103-02-0001-900620</t>
  </si>
  <si>
    <t>ACERO SILVERIO GARCIA, SRL</t>
  </si>
  <si>
    <t>2103-02-0001-900621</t>
  </si>
  <si>
    <t>MADERA Y MADERA CONSTRUCCIONES, SRL</t>
  </si>
  <si>
    <t>2103-02-0001-900623</t>
  </si>
  <si>
    <t>COMUNICACIONES Y REDES DE STO DGO., SRL (CORESA)</t>
  </si>
  <si>
    <t>2103-02-0001-900625</t>
  </si>
  <si>
    <t>JOSE ANTONIO REY FIGARIS</t>
  </si>
  <si>
    <t>2103-02-0001-900630</t>
  </si>
  <si>
    <t>RICOH DOMINICANA, SRL</t>
  </si>
  <si>
    <t>2103-02-0001-900631</t>
  </si>
  <si>
    <t>COMUNICACIONES SOCIALES Y ASESORIAS, SRL</t>
  </si>
  <si>
    <t>2103-02-0001-900634</t>
  </si>
  <si>
    <t>ARCHIVO GENERAL DE LA NACION</t>
  </si>
  <si>
    <t>2103-02-0001-900636</t>
  </si>
  <si>
    <t>ACTIVIDADES CAOMA</t>
  </si>
  <si>
    <t>2103-02-0001-900637</t>
  </si>
  <si>
    <t>CENTRO DE SERVICIO P&amp;M SRL</t>
  </si>
  <si>
    <t>2103-02-0001-900638</t>
  </si>
  <si>
    <t>UP BAR Y GRILL, SRL</t>
  </si>
  <si>
    <t>2103-02-0001-900642</t>
  </si>
  <si>
    <t>CLAUDIO ADALBERTO ESTEPAN AMADOR</t>
  </si>
  <si>
    <t>2103-02-0001-900644</t>
  </si>
  <si>
    <t>SEMILLAS LATINAS, SRL</t>
  </si>
  <si>
    <t>2103-02-0001-900645</t>
  </si>
  <si>
    <t>FRUTOS DE LA TIERRA, SRL</t>
  </si>
  <si>
    <t>2103-02-0001-900646</t>
  </si>
  <si>
    <t>SANTO DOMINGO MOTORS COMPANY</t>
  </si>
  <si>
    <t>2103-02-0001-900651</t>
  </si>
  <si>
    <t>INGENIERIA LOSUNG, SRL</t>
  </si>
  <si>
    <t>2103-02-0001-900652</t>
  </si>
  <si>
    <t>CAMPO INGENIERIA JYL, SRL</t>
  </si>
  <si>
    <t>2103-02-0001-900654</t>
  </si>
  <si>
    <t>DOMINICAN EQUIPMENT SOURCE</t>
  </si>
  <si>
    <t>2103-02-0001-900658</t>
  </si>
  <si>
    <t>PERSEUS COMERCIAL</t>
  </si>
  <si>
    <t>2103-02-0001-900660</t>
  </si>
  <si>
    <t>SERVEM SERVICIOS EMPRESARIALES</t>
  </si>
  <si>
    <t>2103-02-0001-900665</t>
  </si>
  <si>
    <t>TALLER DE REPARACION DE EQUIPOS Y MANGUERAS HIDRAULICAS MYM</t>
  </si>
  <si>
    <t>2103-02-0001-900667</t>
  </si>
  <si>
    <t>HILOPSA, SRL</t>
  </si>
  <si>
    <t>2103-02-0001-900669</t>
  </si>
  <si>
    <t>SUPLITODO TINTOR, SRL</t>
  </si>
  <si>
    <t>2103-02-0001-900670</t>
  </si>
  <si>
    <t>CYC TECNOLOGY SUPPLY, SRL</t>
  </si>
  <si>
    <t>2103-02-0001-900672</t>
  </si>
  <si>
    <t>WILLIAN BALDAYAQUE VENTURA</t>
  </si>
  <si>
    <t>2103-02-0001-900673</t>
  </si>
  <si>
    <t>AMARAM ENTERPRISE, SRL</t>
  </si>
  <si>
    <t>2103-02-0001-900674</t>
  </si>
  <si>
    <t>YORMAN RAFAEL SOLANO</t>
  </si>
  <si>
    <t>2103-02-0001-900678</t>
  </si>
  <si>
    <t>FIOR CARRERAS JHONY BERIGUETE ATELIER DE MODAS Y UNIFORMES, SRL</t>
  </si>
  <si>
    <t>2103-02-0001-900691</t>
  </si>
  <si>
    <t>COSMO MEDIA TELEVISION, SRL</t>
  </si>
  <si>
    <t>2103-02-0001-900693</t>
  </si>
  <si>
    <t>TRACE INTERNACIONAL, SRL</t>
  </si>
  <si>
    <t>2103-02-0001-900696</t>
  </si>
  <si>
    <t>IMPRESOS GYC</t>
  </si>
  <si>
    <t>2103-02-0001-900700</t>
  </si>
  <si>
    <t>CONCRETOS NUÑEZ MEÑON, CONRENUMA, SRL</t>
  </si>
  <si>
    <t>2103-02-0001-900701</t>
  </si>
  <si>
    <t>FONDO DE PENSIONES DE LOS TRABAJADORES DE LA CONST.</t>
  </si>
  <si>
    <t>2103-02-0001-900703</t>
  </si>
  <si>
    <t>E &amp; C MULTISERVICES, EIRL</t>
  </si>
  <si>
    <t>2103-02-0001-900710</t>
  </si>
  <si>
    <t>CONSTRUCCION PROMOCION GLOBAL CPG</t>
  </si>
  <si>
    <t>2103-02-0001-900713</t>
  </si>
  <si>
    <t>CEMASA, SRL</t>
  </si>
  <si>
    <t>2103-02-0001-900715</t>
  </si>
  <si>
    <t>SERVICIOS PROFESIONALES DE ING. SEPRODIN, SRL</t>
  </si>
  <si>
    <t>2103-02-0001-900717</t>
  </si>
  <si>
    <t>CENTRO HIDRAULICO KUKI, SRL</t>
  </si>
  <si>
    <t>2103-02-0001-900720</t>
  </si>
  <si>
    <t>ANADID GROUP, SRL</t>
  </si>
  <si>
    <t>2103-02-0001-900722</t>
  </si>
  <si>
    <t>INVERSIONES YADIJ, SRL</t>
  </si>
  <si>
    <t>2103-02-0001-900733</t>
  </si>
  <si>
    <t>EMPAQUES FT, SRL</t>
  </si>
  <si>
    <t>2103-02-0001-900734</t>
  </si>
  <si>
    <t>PREFABRICADOS Y DEMOLICIONES JYL, SRL</t>
  </si>
  <si>
    <t>2103-02-0001-900735</t>
  </si>
  <si>
    <t>DENTO MEDIA, SRL</t>
  </si>
  <si>
    <t>2103-02-0001-900737</t>
  </si>
  <si>
    <t>BROTHERS RSR SUPLY OFFICE, SRL</t>
  </si>
  <si>
    <t>2103-02-0001-900739</t>
  </si>
  <si>
    <t>ING. JUAN JOSE CONTRERAS DE JESUS</t>
  </si>
  <si>
    <t>2103-02-0001-900740</t>
  </si>
  <si>
    <t>KEILA JULENDHY E. ROSARIO PEREZ</t>
  </si>
  <si>
    <t>2103-02-0001-900741</t>
  </si>
  <si>
    <t>ING. NELSON RUDY ESPINAL MEDINA</t>
  </si>
  <si>
    <t>2103-02-0001-900742</t>
  </si>
  <si>
    <t>ISLA DOMINICANA DE PETROLEUM CORP.</t>
  </si>
  <si>
    <t>2103-02-0001-900745</t>
  </si>
  <si>
    <t>IDENTIFICACIONES JMB</t>
  </si>
  <si>
    <t>2103-02-0001-900748</t>
  </si>
  <si>
    <t>BUITECO, EIRL</t>
  </si>
  <si>
    <t>2103-02-0001-900750</t>
  </si>
  <si>
    <t>IGNACIO ALBERTO RODRIGUEZ UCETA</t>
  </si>
  <si>
    <t>2103-02-0001-900751</t>
  </si>
  <si>
    <t>GRUPO HISASHI, SRL</t>
  </si>
  <si>
    <t>2103-02-0001-900753</t>
  </si>
  <si>
    <t>GEOTERRA DOMINICANA, SRL</t>
  </si>
  <si>
    <t>2103-02-0001-900757</t>
  </si>
  <si>
    <t>COMERCIAL YAELIS, SRL</t>
  </si>
  <si>
    <t>2103-02-0001-900761</t>
  </si>
  <si>
    <t>MAXIMO FRANCISCO SANCHEZ LARA</t>
  </si>
  <si>
    <t>2103-02-0001-900765</t>
  </si>
  <si>
    <t>SERVICIOS DE INGENIERIA Y ASESORIAS ECONOMICAS (SIAE)</t>
  </si>
  <si>
    <t>2103-02-0001-900769</t>
  </si>
  <si>
    <t>ALEXIS ANTONIO FERNANDEZ MENDEZ</t>
  </si>
  <si>
    <t>2103-02-0001-900770</t>
  </si>
  <si>
    <t>GARENA,SRL</t>
  </si>
  <si>
    <t>2103-02-0001-900777</t>
  </si>
  <si>
    <t>VEXILLUM,SRL</t>
  </si>
  <si>
    <t>2103-02-0001-900779</t>
  </si>
  <si>
    <t>CENTRO AUTOMOTRIZ REMESA</t>
  </si>
  <si>
    <t>2103-02-0001-900781</t>
  </si>
  <si>
    <t>ELVIO LOUIS ALVAREZ MARTINEZ</t>
  </si>
  <si>
    <t>2103-02-0001-900783</t>
  </si>
  <si>
    <t>CONSTRUCTORA ISLA, SRL</t>
  </si>
  <si>
    <t>2103-02-0001-900784</t>
  </si>
  <si>
    <t>COMERCIAL 2MB,SRL</t>
  </si>
  <si>
    <t>2103-02-0001-900786</t>
  </si>
  <si>
    <t>ZOEC CIVIL, SRL</t>
  </si>
  <si>
    <t>2103-02-0001-900790</t>
  </si>
  <si>
    <t>CONSULTORA NACIONAL, SRL</t>
  </si>
  <si>
    <t>2103-02-0001-900793</t>
  </si>
  <si>
    <t>PRODUCCIONES LASO, SRL</t>
  </si>
  <si>
    <t>2103-02-0001-900794</t>
  </si>
  <si>
    <t>PRODUCCIONES OMMC, SRL</t>
  </si>
  <si>
    <t>2103-02-0001-900799</t>
  </si>
  <si>
    <t>IDELINA TERRERO MENDEZ</t>
  </si>
  <si>
    <t>2103-02-0001-900810</t>
  </si>
  <si>
    <t>6TO SENTIDO CREATIVE STUDIO, EIRL</t>
  </si>
  <si>
    <t>2103-02-0001-900819</t>
  </si>
  <si>
    <t>LICDA. MERCEDES CABRERA MADERA</t>
  </si>
  <si>
    <t>2103-02-0001-900821</t>
  </si>
  <si>
    <t>ROBSURVEYRD,EIRL</t>
  </si>
  <si>
    <t>2103-02-0001-900823</t>
  </si>
  <si>
    <t>ACTUALIDADES VD, SRL</t>
  </si>
  <si>
    <t>2103-02-0001-900829</t>
  </si>
  <si>
    <t>ENRROLLABLES Y SHUTTERS ANTILLANOS, SRL</t>
  </si>
  <si>
    <t>2103-02-0001-900833</t>
  </si>
  <si>
    <t>SMARTCON, SRL</t>
  </si>
  <si>
    <t>2103-02-0001-900837</t>
  </si>
  <si>
    <t>PISALINE, SRL</t>
  </si>
  <si>
    <t>2103-02-0001-900841</t>
  </si>
  <si>
    <t>2103-02-0001-900844</t>
  </si>
  <si>
    <t>PAULA GARCIA DURAN</t>
  </si>
  <si>
    <t>2103-02-0001-900846</t>
  </si>
  <si>
    <t>GLENIS MARIA NUÑEZ DURAN</t>
  </si>
  <si>
    <t>2103-02-0001-900858</t>
  </si>
  <si>
    <t>J&amp;R ALMONCAP SOLITIONS SRL</t>
  </si>
  <si>
    <t>2103-02-0001-900866</t>
  </si>
  <si>
    <t>RAMIREZ &amp; MOJICA ENVOY PACK COURIER EXPREX, SRL</t>
  </si>
  <si>
    <t>2103-02-0001-900870</t>
  </si>
  <si>
    <t>GVY C TECNOMECANICA &amp; REPUESTOS, SRL</t>
  </si>
  <si>
    <t>2103-02-0001-900875</t>
  </si>
  <si>
    <t>SUPLIDORES DIVERSOS, SRL</t>
  </si>
  <si>
    <t>2103-02-0001-900876</t>
  </si>
  <si>
    <t>SOLUCIONES INDUSTRIALES, RAFV, SRL</t>
  </si>
  <si>
    <t>2103-02-0001-900877</t>
  </si>
  <si>
    <t>ARMERIA FORTUNA, SRL</t>
  </si>
  <si>
    <t>2103-02-0001-900878</t>
  </si>
  <si>
    <t>SOWEY COMERCIAL, EIRL</t>
  </si>
  <si>
    <t>2103-02-0001-900879</t>
  </si>
  <si>
    <t>GRUPO TIMOTEO</t>
  </si>
  <si>
    <t>2103-02-0001-900880</t>
  </si>
  <si>
    <t>SARAHEYN MEDIA GROUP, SRL</t>
  </si>
  <si>
    <t>2103-02-0001-900885</t>
  </si>
  <si>
    <t>JOSE ANTONIO VILLANUEVA AGUERO</t>
  </si>
  <si>
    <t>2103-02-0001-900886</t>
  </si>
  <si>
    <t>STAGE VISUAL AND SOUNDS SVS,SRL</t>
  </si>
  <si>
    <t>2103-02-0001-900887</t>
  </si>
  <si>
    <t>MOTOR PLAN, SA.</t>
  </si>
  <si>
    <t>2103-02-0001-900896</t>
  </si>
  <si>
    <t>PEREZ MARTINEZ SUPLIDORA, SRL</t>
  </si>
  <si>
    <t>2103-02-0001-900897</t>
  </si>
  <si>
    <t>OBELCA,SRL</t>
  </si>
  <si>
    <t>2103-02-0001-900900</t>
  </si>
  <si>
    <t>GLOBAL INVEST DOMINICANA J.A. SRL</t>
  </si>
  <si>
    <t>2103-02-0001-900904</t>
  </si>
  <si>
    <t>GRUPO DIARIO LIBRE</t>
  </si>
  <si>
    <t>2103-02-0001-900905</t>
  </si>
  <si>
    <t>MAGACORP SUPPLY, SRL.</t>
  </si>
  <si>
    <t>2103-02-0001-900906</t>
  </si>
  <si>
    <t>VIRGILIO DE JESUS PERALTA.</t>
  </si>
  <si>
    <t>2103-02-0001-900907</t>
  </si>
  <si>
    <t>JC CASTILLO, SRL</t>
  </si>
  <si>
    <t>2103-02-0001-900908</t>
  </si>
  <si>
    <t>COMERCIAL LA REDENCION, SRL</t>
  </si>
  <si>
    <t>2103-02-0001-900909</t>
  </si>
  <si>
    <t>BANDERAS GLOBAL HC, SRL</t>
  </si>
  <si>
    <t>2103-02-0001-900910</t>
  </si>
  <si>
    <t>GRANT P.K. DIESEL, SRL</t>
  </si>
  <si>
    <t>2103-02-0001-900911</t>
  </si>
  <si>
    <t>ONE COLOR AUTOMOTIVE OPTION, SRL</t>
  </si>
  <si>
    <t>2103-02-0001-900912</t>
  </si>
  <si>
    <t>D AUTO COMERCIAL MV., SRL</t>
  </si>
  <si>
    <t>2103-02-0001-900913</t>
  </si>
  <si>
    <t>RICOS BUFFET, SRL</t>
  </si>
  <si>
    <t>2103-02-0001-900914</t>
  </si>
  <si>
    <t>CONSTRUCCIONES, SERVICIOS Y DISEÑOS CIVILES DOMINICANO JAPT, SRL</t>
  </si>
  <si>
    <t>2103-02-0001-900915</t>
  </si>
  <si>
    <t>SERVICIOS Y CONSTRUCCIONES MS, SRL</t>
  </si>
  <si>
    <t>2103-02-0001-900916</t>
  </si>
  <si>
    <t>P &amp; F SERVICIOS ELECTRICOS, SRL</t>
  </si>
  <si>
    <t>2103-02-0001-900917</t>
  </si>
  <si>
    <t>OBRAS CIVILES MIESES CASTILLO DE LEON, SRL</t>
  </si>
  <si>
    <t>2103-02-0001-900918</t>
  </si>
  <si>
    <t>JOSE MARMOL DISEÑOS Y CONSTRUCCIONES, SRL</t>
  </si>
  <si>
    <t>2103-02-0001-900919</t>
  </si>
  <si>
    <t>SM SERVICIOS ELECTROMECANICOS, SRL</t>
  </si>
  <si>
    <t>2103-02-0001-900920</t>
  </si>
  <si>
    <t>CLUTCHES SUAZO, SRL</t>
  </si>
  <si>
    <t>2103-02-0001-900921</t>
  </si>
  <si>
    <t>CONFEDERACION NACIONAL DE PRODUCTORES AGROPECUARIOS, INC.</t>
  </si>
  <si>
    <t>2103-02-0001-900922</t>
  </si>
  <si>
    <t>DUBAMED, SRL</t>
  </si>
  <si>
    <t>2103-02-0001-900923</t>
  </si>
  <si>
    <t>QAZ CONSTRUCTORA, SRL</t>
  </si>
  <si>
    <t>2103-02-0001-900924</t>
  </si>
  <si>
    <t>HV MEDISOLUTIONS, SRL</t>
  </si>
  <si>
    <t>2103-02-0001-900925</t>
  </si>
  <si>
    <t>MATIZ 18 GROUP, SRL</t>
  </si>
  <si>
    <t>2103-02-0001-900926</t>
  </si>
  <si>
    <t>LA LUBRITEKA, EIRL</t>
  </si>
  <si>
    <t>2103-02-0001-900927</t>
  </si>
  <si>
    <t>COMERCIALIZADORA Y DISTRIBUIDORA MEGAR, SRL</t>
  </si>
  <si>
    <t>2103-02-0001-900928</t>
  </si>
  <si>
    <t>TURISTRANS TRANSPORTE Y SERVICIOS, SRL</t>
  </si>
  <si>
    <t>2103-02-0001-900929</t>
  </si>
  <si>
    <t>MAET INNOVATION TEAM, SRL</t>
  </si>
  <si>
    <t>2103-02-0001-900930</t>
  </si>
  <si>
    <t>AC RAMIREZ GROUP, SRL</t>
  </si>
  <si>
    <t>2103-02-0001-900931</t>
  </si>
  <si>
    <t>ALTESSA DIGITAL MARKETING, SRL</t>
  </si>
  <si>
    <t>2103-02-0001-900932</t>
  </si>
  <si>
    <t>PROMOCIONES Y PROYECTOS, SA</t>
  </si>
  <si>
    <t>2103-02-0001-900933</t>
  </si>
  <si>
    <t>VOLBEN, SRL</t>
  </si>
  <si>
    <t>2103-02-0001-900934</t>
  </si>
  <si>
    <t>ABASTOS Y SERVICIOS RODRIGUEZ ASEROGUEZ, SRL</t>
  </si>
  <si>
    <t>2103-02-0001-900935</t>
  </si>
  <si>
    <t>AERO ELECTROHANS, SRL</t>
  </si>
  <si>
    <t>2103-02-0001-900936</t>
  </si>
  <si>
    <t>GRUPO RETMOX,SRL</t>
  </si>
  <si>
    <t>2103-02-0001-900937</t>
  </si>
  <si>
    <t>RYS SOLUCIONES E INVERSIONES INTEGRALES,EIRL</t>
  </si>
  <si>
    <t>2103-06</t>
  </si>
  <si>
    <t>Deducciones y Retenciones por Pagar</t>
  </si>
  <si>
    <t>2103-06-0001</t>
  </si>
  <si>
    <t>retenciones impositivas por pagar</t>
  </si>
  <si>
    <t>2103-06-0001-0001</t>
  </si>
  <si>
    <t>Colector de Impuestos Internos</t>
  </si>
  <si>
    <t>2103-06-0001-0002</t>
  </si>
  <si>
    <t>Retencion - ITBIS</t>
  </si>
  <si>
    <t>2103-06-0002</t>
  </si>
  <si>
    <t>Deducciones Personales a Pagar</t>
  </si>
  <si>
    <t>2103-06-0002-0001</t>
  </si>
  <si>
    <t>Colector  de Impuestos Internos</t>
  </si>
  <si>
    <t>2103-06-0002-0002</t>
  </si>
  <si>
    <t>Multas a Empleados</t>
  </si>
  <si>
    <t>2103-06-0002-0003</t>
  </si>
  <si>
    <t>Fundacion de Credito Educativo</t>
  </si>
  <si>
    <t>2103-06-0002-0004</t>
  </si>
  <si>
    <t>Instituto de Auxilio y Viviendas</t>
  </si>
  <si>
    <t>2103-06-0002-0005</t>
  </si>
  <si>
    <t>Coperativa de Empleados del IAD.</t>
  </si>
  <si>
    <t>2103-06-0002-0006</t>
  </si>
  <si>
    <t>Asociacion Nacional de Profesionales Agricolas . Anpa</t>
  </si>
  <si>
    <t>2103-06-0002-0007</t>
  </si>
  <si>
    <t>Asoc. Dominicana de Ingenieros Agronomos. Adia</t>
  </si>
  <si>
    <t>2103-06-0002-0008</t>
  </si>
  <si>
    <t>Cooperativa  Anpa</t>
  </si>
  <si>
    <t>2103-06-0002-0009</t>
  </si>
  <si>
    <t>Seguro  Ars  Humano.</t>
  </si>
  <si>
    <t>2103-06-0002-0010</t>
  </si>
  <si>
    <t>Tesoreria  de la Seguridad Social</t>
  </si>
  <si>
    <t>2103-06-0002-0011</t>
  </si>
  <si>
    <t>Cooperativa Adia.</t>
  </si>
  <si>
    <t>2103-06-0002-0012</t>
  </si>
  <si>
    <t>Colegio Dominicano de Medicos Veterinarios</t>
  </si>
  <si>
    <t>2103-06-0002-0013</t>
  </si>
  <si>
    <t>Proseguros  Seguro de Vida</t>
  </si>
  <si>
    <t>2103-06-0002-0014</t>
  </si>
  <si>
    <t>Oficina de Servicios Profesionales Agropecuarios.</t>
  </si>
  <si>
    <t>2103-06-0002-0015</t>
  </si>
  <si>
    <t>Compañia de Seguros Palic S.A</t>
  </si>
  <si>
    <t>2103-06-0002-0017</t>
  </si>
  <si>
    <t>Instituto Nacional de la Vivienda.</t>
  </si>
  <si>
    <t>2103-06-0002-0027</t>
  </si>
  <si>
    <t>Otras Deducciones</t>
  </si>
  <si>
    <t>2103-06-0002-0040</t>
  </si>
  <si>
    <t>Colegio  Dominicano de   Ingenieros  Agrimensores</t>
  </si>
  <si>
    <t>2103-06-0002-0045</t>
  </si>
  <si>
    <t>Asoc. de Egres.  dela Facultad de Ciencias Agron. y Veterinaria de la UASD,</t>
  </si>
  <si>
    <t>2103-06-0002-0046</t>
  </si>
  <si>
    <t>Asociacion de Servidores Publicos (IAD)</t>
  </si>
  <si>
    <t>2103-06-0002-0047</t>
  </si>
  <si>
    <t>SEGURO NACIONAL DE SALUD (COMPLEMENTARIO - SENASA)</t>
  </si>
  <si>
    <t>2103-98</t>
  </si>
  <si>
    <t>Otras Cuentas a Pagar Corto Plazo</t>
  </si>
  <si>
    <t>2103-98-0003</t>
  </si>
  <si>
    <t>Fondos de Terceros en Proceso de Pago</t>
  </si>
  <si>
    <t>2103-98-0013</t>
  </si>
  <si>
    <t>Nomina Por Pagar</t>
  </si>
  <si>
    <t>2103-98-0013-0001</t>
  </si>
  <si>
    <t>Empleados Nombrados</t>
  </si>
  <si>
    <t>2103-98-0013-0003</t>
  </si>
  <si>
    <t>Empleados Pensionados</t>
  </si>
  <si>
    <t>Pasivos a Largo Plazo – Porción Corriente</t>
  </si>
  <si>
    <t>2104-0001</t>
  </si>
  <si>
    <t>Banco Agricola</t>
  </si>
  <si>
    <t>Patrimonio</t>
  </si>
  <si>
    <t>Patrimonio Institucional</t>
  </si>
  <si>
    <t>Resultado de las Cuentas Corrientes</t>
  </si>
  <si>
    <t>3203-01</t>
  </si>
  <si>
    <t>Ajustes  Años  Anteriores</t>
  </si>
  <si>
    <t>3203-01-01-0001</t>
  </si>
  <si>
    <t>Un  Año</t>
  </si>
  <si>
    <t>3203-01-01-0002</t>
  </si>
  <si>
    <t>Dos  Años</t>
  </si>
  <si>
    <t>3203-01-01-0003</t>
  </si>
  <si>
    <t>Tres  Años</t>
  </si>
  <si>
    <t>3203-01-01-0004</t>
  </si>
  <si>
    <t>Cuatro  Años</t>
  </si>
  <si>
    <t>3203-01-01-0005</t>
  </si>
  <si>
    <t>Cinco  Años</t>
  </si>
  <si>
    <t>3203-01-01-0006</t>
  </si>
  <si>
    <t>Varios</t>
  </si>
  <si>
    <t>3203-02</t>
  </si>
  <si>
    <t>Resultado del Ejercicios</t>
  </si>
  <si>
    <t>Ingresos</t>
  </si>
  <si>
    <t>Ingresos Corrientes</t>
  </si>
  <si>
    <t>41-0001</t>
  </si>
  <si>
    <t>41-0002</t>
  </si>
  <si>
    <t>De Capital</t>
  </si>
  <si>
    <t>Ingresos no Tributarios</t>
  </si>
  <si>
    <t>4102-03</t>
  </si>
  <si>
    <t>Renta de Propiedad</t>
  </si>
  <si>
    <t>4102-03-0004</t>
  </si>
  <si>
    <t>Ingresos por Alquileres</t>
  </si>
  <si>
    <t>4102-03-0007</t>
  </si>
  <si>
    <t>Ingresos Por Arrendamientos</t>
  </si>
  <si>
    <t>4102-03-0008</t>
  </si>
  <si>
    <t>Ingresos Por Irrigacion y Drenaje RES 1-70</t>
  </si>
  <si>
    <t>4102-03-0009</t>
  </si>
  <si>
    <t>Ingresos Por Preparacion de Tierras</t>
  </si>
  <si>
    <t>4102-98</t>
  </si>
  <si>
    <t>Otros Ingresos no Tributarios</t>
  </si>
  <si>
    <t>4102-98-0998</t>
  </si>
  <si>
    <t>Otros Ingresos</t>
  </si>
  <si>
    <t>Gastos</t>
  </si>
  <si>
    <t>Gastos Operativos</t>
  </si>
  <si>
    <t>5101-01</t>
  </si>
  <si>
    <t>Servicios Personales</t>
  </si>
  <si>
    <t>5101-01-0001</t>
  </si>
  <si>
    <t>Sueldos para Cargos Fijos</t>
  </si>
  <si>
    <t>5101-01-0001-0001</t>
  </si>
  <si>
    <t>Sueldos Fijos - PERSONAL NOMBRADO</t>
  </si>
  <si>
    <t>5101-01-0001-0002</t>
  </si>
  <si>
    <t>Sueldos Fijos Personal en Tramites de Pensión</t>
  </si>
  <si>
    <t>5101-01-0002</t>
  </si>
  <si>
    <t>Sueldo Personal Temporero</t>
  </si>
  <si>
    <t>5101-01-0003</t>
  </si>
  <si>
    <t>Compensaciones Directas al Personal</t>
  </si>
  <si>
    <t>5101-01-0003-0003</t>
  </si>
  <si>
    <t>COMPENSACION MILITARES</t>
  </si>
  <si>
    <t>5101-01-0004</t>
  </si>
  <si>
    <t>Jornales</t>
  </si>
  <si>
    <t>5101-01-0006</t>
  </si>
  <si>
    <t>Dietas y Gastos de Representación</t>
  </si>
  <si>
    <t>5101-01-0007</t>
  </si>
  <si>
    <t>Prestaciones y Bonificaciones</t>
  </si>
  <si>
    <t>5101-01-0007-0001</t>
  </si>
  <si>
    <t>Regalía Pascual</t>
  </si>
  <si>
    <t>5101-01-0007-0002</t>
  </si>
  <si>
    <t>Bonificaciones</t>
  </si>
  <si>
    <t>5101-01-0007-0003</t>
  </si>
  <si>
    <t>Prestaciones Laborales</t>
  </si>
  <si>
    <t>5101-01-0007-0004</t>
  </si>
  <si>
    <t>Vacaciones</t>
  </si>
  <si>
    <t>5101-01-0008</t>
  </si>
  <si>
    <t>Contribuciones a la Seguridad Social</t>
  </si>
  <si>
    <t>5101-01-0008-0001</t>
  </si>
  <si>
    <t>Contribuciones al Seguro de Salud</t>
  </si>
  <si>
    <t>5101-01-0008-0002</t>
  </si>
  <si>
    <t>Contrubuciones al  Seguro de Pensiones</t>
  </si>
  <si>
    <t>5101-01-0008-0003</t>
  </si>
  <si>
    <t>Contribuciones al Seguro  de Riesgo Laboral.</t>
  </si>
  <si>
    <t>5101-01-0998</t>
  </si>
  <si>
    <t>OTROS SERVICIOS PERSONALES</t>
  </si>
  <si>
    <t>5101-02</t>
  </si>
  <si>
    <t>Bienes y Servicios</t>
  </si>
  <si>
    <t>5101-02-0001</t>
  </si>
  <si>
    <t>Servicios no Personales</t>
  </si>
  <si>
    <t>5101-02-0001-0001</t>
  </si>
  <si>
    <t>Servicios de Comunicaciones</t>
  </si>
  <si>
    <t>5101-02-0001-0002</t>
  </si>
  <si>
    <t>Servicios Básicos</t>
  </si>
  <si>
    <t>5101-02-0001-0002-0001</t>
  </si>
  <si>
    <t>Servicios de Electricidad</t>
  </si>
  <si>
    <t>5101-02-0001-0002-0002</t>
  </si>
  <si>
    <t>Agua y Basura</t>
  </si>
  <si>
    <t>5101-02-0001-0002-0003</t>
  </si>
  <si>
    <t>Lavanderia, Limpieza e Higiene</t>
  </si>
  <si>
    <t>5101-02-0001-0003</t>
  </si>
  <si>
    <t>Públicidad , Impresiones y Encuadernaciones</t>
  </si>
  <si>
    <t>5101-02-0001-0003-0001</t>
  </si>
  <si>
    <t>Públicidad</t>
  </si>
  <si>
    <t>5101-02-0001-0003-0002</t>
  </si>
  <si>
    <t>Impresiones y Encuadernaciones</t>
  </si>
  <si>
    <t>5101-02-0001-0004</t>
  </si>
  <si>
    <t>Viaticos Dentro y Fuera del País</t>
  </si>
  <si>
    <t>5101-02-0001-0005</t>
  </si>
  <si>
    <t>Transporte y Almacenaje</t>
  </si>
  <si>
    <t>5101-02-0001-0006</t>
  </si>
  <si>
    <t>Alquileres</t>
  </si>
  <si>
    <t>5101-02-0001-0007</t>
  </si>
  <si>
    <t>Seguros</t>
  </si>
  <si>
    <t>5101-02-0001-0008</t>
  </si>
  <si>
    <t>Conservación, Reparaciones menores y Contrucciones Temporales</t>
  </si>
  <si>
    <t>5101-02-0001-0999</t>
  </si>
  <si>
    <t>Otros Servicios no Personales</t>
  </si>
  <si>
    <t>5101-02-0001-0999-0001</t>
  </si>
  <si>
    <t>Gastos Judiciales</t>
  </si>
  <si>
    <t>5101-02-0001-0999-0002</t>
  </si>
  <si>
    <t>Comisiones y Gastos Bancarios</t>
  </si>
  <si>
    <t>5101-02-0001-0999-0003</t>
  </si>
  <si>
    <t>Auditorías y Estudios Finacieros</t>
  </si>
  <si>
    <t>5101-02-0001-0999-0005</t>
  </si>
  <si>
    <t>Servicios Especiales</t>
  </si>
  <si>
    <t>5101-02-0001-0999-0006</t>
  </si>
  <si>
    <t>Servicios Técnicos Profesionales</t>
  </si>
  <si>
    <t>5101-02-0001-0999-0007</t>
  </si>
  <si>
    <t>Impuestos, Derechos y Tasas</t>
  </si>
  <si>
    <t>5101-02-0001-0999-0009</t>
  </si>
  <si>
    <t>Otros Servicios no Personales por Clasificar</t>
  </si>
  <si>
    <t>5101-02-0001-0999-0014</t>
  </si>
  <si>
    <t>FESTIVIDADES Y CELEBRIDADES</t>
  </si>
  <si>
    <t>5101-02-0002</t>
  </si>
  <si>
    <t>Materiales y Suministro</t>
  </si>
  <si>
    <t>5101-02-0002-0001</t>
  </si>
  <si>
    <t>Alimentos y Productos Agroforestales</t>
  </si>
  <si>
    <t>5101-02-0002-0002</t>
  </si>
  <si>
    <t>Textiles y Vestuarios</t>
  </si>
  <si>
    <t>5101-02-0002-0003</t>
  </si>
  <si>
    <t>Productos de Papel, Carton e Impresos</t>
  </si>
  <si>
    <t>5101-02-0002-0004</t>
  </si>
  <si>
    <t>Combustibles, Lubricantes, Productos Quimicos y Conexos</t>
  </si>
  <si>
    <t>5101-02-0002-0004-0001</t>
  </si>
  <si>
    <t>Combustibles</t>
  </si>
  <si>
    <t>5101-02-0002-0004-0002</t>
  </si>
  <si>
    <t>Lubricantes</t>
  </si>
  <si>
    <t>5101-02-0002-0004-0003</t>
  </si>
  <si>
    <t>Productos Quimicos y Conexos</t>
  </si>
  <si>
    <t>5101-02-0002-0005</t>
  </si>
  <si>
    <t>Productos de cuero, Caucho y Plastico</t>
  </si>
  <si>
    <t>5101-02-0002-0006</t>
  </si>
  <si>
    <t>Productos de Minerales Metálicos y no Metalicos</t>
  </si>
  <si>
    <t>5101-02-0002-0007</t>
  </si>
  <si>
    <t>Productos y Utiles Varios</t>
  </si>
  <si>
    <t>5101-02-0002-0008</t>
  </si>
  <si>
    <t>Gastos Imprevistos y Calamidad Pública</t>
  </si>
  <si>
    <t>5101-99</t>
  </si>
  <si>
    <t>Depreciaciones Y Previsiones</t>
  </si>
  <si>
    <t>5101-99-0001</t>
  </si>
  <si>
    <t>Depreciaciones</t>
  </si>
  <si>
    <t>5105-01</t>
  </si>
  <si>
    <t>Otros Gastos Institucionales</t>
  </si>
  <si>
    <t>5105-01-0001</t>
  </si>
  <si>
    <t>Gastos  Pendientes de Liquidar</t>
  </si>
  <si>
    <t>5105-01-0001-0030</t>
  </si>
  <si>
    <t>Cecara</t>
  </si>
  <si>
    <t>AUTO TRANSMISIONES YEYO, SRL</t>
  </si>
  <si>
    <t>2103-02-0001-900938</t>
  </si>
  <si>
    <t>BLENDING LIGHT PRODUCTIONS, SRL</t>
  </si>
  <si>
    <t>2103-02-0001-900939</t>
  </si>
  <si>
    <t>ROBERT OTONIEL VILLAR</t>
  </si>
  <si>
    <t>2103-02-0001-900940</t>
  </si>
  <si>
    <t>BALBUENO MEDINA</t>
  </si>
  <si>
    <t>2103-02-0001-900941</t>
  </si>
  <si>
    <t>INVERSIONES GIRBRIT, EIRL</t>
  </si>
  <si>
    <t>2103-02-0001-900942</t>
  </si>
  <si>
    <t>RICKMAR SERVICIOS MULTIPLES, SRL</t>
  </si>
  <si>
    <t>2103-02-0001-900881</t>
  </si>
  <si>
    <t>SERVIPERALTA, SRL</t>
  </si>
  <si>
    <t xml:space="preserve">                                       Instituto Agrario Dominicano (IAD)</t>
  </si>
  <si>
    <t xml:space="preserve">                                        Balance General</t>
  </si>
  <si>
    <t xml:space="preserve">                                            ( VALORES ES RD$)</t>
  </si>
  <si>
    <t>ACTIVOS</t>
  </si>
  <si>
    <t>ACTIVOS CORRIENTES</t>
  </si>
  <si>
    <t>DISPONIBILIDADES EN CAJA Y BANCOS</t>
  </si>
  <si>
    <t>INVENTARIOS</t>
  </si>
  <si>
    <t>TOTAL ACTIVOS CORRIENTES</t>
  </si>
  <si>
    <t>ACTIVOS NO CORRIENTES</t>
  </si>
  <si>
    <t>CREDITOS A COBRAR A LARGO PLAZO</t>
  </si>
  <si>
    <t>INVERSIONES FINANCIERAS A LARGO PLAZO</t>
  </si>
  <si>
    <t>BIENES DE USO (ACTIVOS NO FINANCIEROS)</t>
  </si>
  <si>
    <t>BIENES INTANGIBLES</t>
  </si>
  <si>
    <t>TOTAL ACTIVOS NO CORRIENTES</t>
  </si>
  <si>
    <t>TOTAL ACTIVOS</t>
  </si>
  <si>
    <t>PASIVOS</t>
  </si>
  <si>
    <t>PASIVOS CORRIENTES</t>
  </si>
  <si>
    <t>CUENTAS POR PAGAR A CORTO PLAZO</t>
  </si>
  <si>
    <t>RETENCIONES Y ACUM. POR PAGAR</t>
  </si>
  <si>
    <t>OTROS PASIVOS CORRIENTES</t>
  </si>
  <si>
    <t>TOTAL PASIVOS CORRIENTES</t>
  </si>
  <si>
    <t>PASIVOS NO CORRIENTES</t>
  </si>
  <si>
    <t>PRESTAMOS A LARGO PLAZO</t>
  </si>
  <si>
    <t>OTROS 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</si>
  <si>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</si>
  <si>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</si>
  <si>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</si>
  <si>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</si>
  <si>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</si>
  <si>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</si>
  <si>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</si>
  <si>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Agron. Francisco Guillermo Garcia Garcia</t>
  </si>
  <si>
    <t xml:space="preserve">    Lic. Adilé Altagracia Cruceta Abbott</t>
  </si>
  <si>
    <t xml:space="preserve">                     Director General</t>
  </si>
  <si>
    <t xml:space="preserve">    Directora Administrativo Financiero</t>
  </si>
  <si>
    <t xml:space="preserve">        Lic. Eulogio Santana Gil</t>
  </si>
  <si>
    <t xml:space="preserve">          Lic. Augusto R. Alfonzo Cruz</t>
  </si>
  <si>
    <t xml:space="preserve">        Enc. Depto. Financiero</t>
  </si>
  <si>
    <t xml:space="preserve">        Encargado Div. Contabilidad</t>
  </si>
  <si>
    <t>Balanza de comprobacion</t>
  </si>
  <si>
    <t>VALORES RD$</t>
  </si>
  <si>
    <t xml:space="preserve">Instituto Agrario Dominicano </t>
  </si>
  <si>
    <t>2103-02-0001-900632</t>
  </si>
  <si>
    <t>JUAN BAUTISTA SANCHEZ ESPINAL</t>
  </si>
  <si>
    <t>2103-02-0001-900899</t>
  </si>
  <si>
    <t>NEDERCORP INVESTMENT, SRL</t>
  </si>
  <si>
    <t>2103-02-0001-900903</t>
  </si>
  <si>
    <t>DRA. CARMEN INICIA CHEVALIER CARABALLO</t>
  </si>
  <si>
    <t>2103-02-0001-900943</t>
  </si>
  <si>
    <t>2103-02-0001-900945</t>
  </si>
  <si>
    <t>2103-02-0001-900946</t>
  </si>
  <si>
    <t>MARKET TV, SRL</t>
  </si>
  <si>
    <t>2103-02-0001-900947</t>
  </si>
  <si>
    <t>CRISTINO RAMON GARCIA RAMOS</t>
  </si>
  <si>
    <t>DANILO MUSIC, SRL</t>
  </si>
  <si>
    <t>GRUPO DE COMUNICACIONES GARCIA FERNANDEZ, SRL</t>
  </si>
  <si>
    <t>2103-02-0001-900948</t>
  </si>
  <si>
    <t>2103-02-0001-900949</t>
  </si>
  <si>
    <t>2103-02-0001-900950</t>
  </si>
  <si>
    <t>2103-02-0001-900951</t>
  </si>
  <si>
    <t>2103-02-0001-900952</t>
  </si>
  <si>
    <t>2103-02-0001-900953</t>
  </si>
  <si>
    <t>2103-02-0001-900954</t>
  </si>
  <si>
    <t>2103-02-0001-900955</t>
  </si>
  <si>
    <t>2103-02-0001-900956</t>
  </si>
  <si>
    <t>2103-02-0001-900958</t>
  </si>
  <si>
    <t>2103-02-0001-900959</t>
  </si>
  <si>
    <t>2103-02-0001-900960</t>
  </si>
  <si>
    <t>SERD-NET, SRL</t>
  </si>
  <si>
    <t>PUBLICOM, SRL</t>
  </si>
  <si>
    <t>DR. ORLANDO F. MARCANO SANCHEZ</t>
  </si>
  <si>
    <t>BELTREZ DECORAUTO, SRL</t>
  </si>
  <si>
    <t>SERVI MARKETING INTERACTIVOS SMI, SRL</t>
  </si>
  <si>
    <t>MADEIS CARIBBEAN SRL</t>
  </si>
  <si>
    <t>LUIS ARMANDO RODRIGUEZ</t>
  </si>
  <si>
    <t>VARA, SRL</t>
  </si>
  <si>
    <t>SERVICIOS ELECTROMECANICOS RODRIGUEZ SANTOS CERCOS</t>
  </si>
  <si>
    <t>2103-02-0001-900961</t>
  </si>
  <si>
    <t>SERDATECH, SRL</t>
  </si>
  <si>
    <t>GRUPO CIMENTADOS, SRL</t>
  </si>
  <si>
    <t>PAINT HOUSE JYJ, SRL</t>
  </si>
  <si>
    <t>JOLTECA, SRL</t>
  </si>
  <si>
    <t>2103-02-0001-900962</t>
  </si>
  <si>
    <t>2103-02-0001-900963</t>
  </si>
  <si>
    <t>2103-02-0001-900964</t>
  </si>
  <si>
    <t>2103-02-0001-900965</t>
  </si>
  <si>
    <t>2103-02-0001-900966</t>
  </si>
  <si>
    <t>HERCAST, SRL</t>
  </si>
  <si>
    <t>QUINU, SRL</t>
  </si>
  <si>
    <t>FUND. RED ORG. AGROP. SOSTENIBLES DEL VALLE DE SAN JUAN, INC</t>
  </si>
  <si>
    <t>SEDIFA, SRL</t>
  </si>
  <si>
    <t>FLORISTERIA ZUNIFLOR</t>
  </si>
  <si>
    <t>2103-02-0001-900967</t>
  </si>
  <si>
    <t>FRAGUA PROYECTOS CONTRATISTA CIVILES ELECTRICOS</t>
  </si>
  <si>
    <t>2103-02-0001-000252</t>
  </si>
  <si>
    <t>NCR SURTIDOS EMPRESARIALES</t>
  </si>
  <si>
    <t>2103-02-0001-900944</t>
  </si>
  <si>
    <t>CLCKSECURITY, EIRL</t>
  </si>
  <si>
    <t>2103-02-0001-900968</t>
  </si>
  <si>
    <t>2103-02-0001-900969</t>
  </si>
  <si>
    <t>2103-02-0001-900970</t>
  </si>
  <si>
    <t>2103-02-0001-900972</t>
  </si>
  <si>
    <t>2103-02-0001-900973</t>
  </si>
  <si>
    <t>METRIC TOUCH, SRL</t>
  </si>
  <si>
    <t>FL BETANCES &amp; ASOCIADOS, SRL</t>
  </si>
  <si>
    <t>CRUZ DIESEL, SRL</t>
  </si>
  <si>
    <t>TERUEL &amp; COMPAÑÍA, SRL</t>
  </si>
  <si>
    <t>JOSE RICARDO MEJIA P.</t>
  </si>
  <si>
    <t xml:space="preserve">       Al 31/05/2022          </t>
  </si>
  <si>
    <t>2103-02-0001-900974</t>
  </si>
  <si>
    <t>2103-02-0001-900873</t>
  </si>
  <si>
    <t>LOLA MULTISERVICES, SRL</t>
  </si>
  <si>
    <t>2103-02-0001-900971</t>
  </si>
  <si>
    <t>COMEDOR OLIVO, ALBAS NIRIS FELIZ F.</t>
  </si>
  <si>
    <t>JAEL SOLUTIONS, SRL</t>
  </si>
  <si>
    <t>2103-02-0001-900975</t>
  </si>
  <si>
    <t>2103-02-0001-900976</t>
  </si>
  <si>
    <t>2103-02-0001-900977</t>
  </si>
  <si>
    <t>2103-02-0001-900978</t>
  </si>
  <si>
    <t>2103-02-0001-900979</t>
  </si>
  <si>
    <t>2103-02-0001-900980</t>
  </si>
  <si>
    <t>2103-02-0001-900981</t>
  </si>
  <si>
    <t>2103-02-0001-900982</t>
  </si>
  <si>
    <t>ALLINONESUPPLY, SRL</t>
  </si>
  <si>
    <t>ESTRELLA ROSA ROSA</t>
  </si>
  <si>
    <t>SUPLIDORA LAH, SRL</t>
  </si>
  <si>
    <t>FARMACO QUIMICO NACIONAL S.A</t>
  </si>
  <si>
    <t>CASA DEL INGENIERO NR, SRL</t>
  </si>
  <si>
    <t>CARLOS ALBERTO FRIAS BAEZ</t>
  </si>
  <si>
    <t>IVLIS TOURS, SRL</t>
  </si>
  <si>
    <t>BILLINI SUPPLY, SRL</t>
  </si>
  <si>
    <t>1101-01-0002-0051</t>
  </si>
  <si>
    <t>1101-01-0002-0052</t>
  </si>
  <si>
    <t>1101-01-0002-0053</t>
  </si>
  <si>
    <t>1101-01-0002-0054</t>
  </si>
  <si>
    <t>1101-01-0002-0055</t>
  </si>
  <si>
    <t>1101-01-0002-0056</t>
  </si>
  <si>
    <t>1101-01-0002-0057</t>
  </si>
  <si>
    <t>1101-01-0002-0058</t>
  </si>
  <si>
    <t>1101-01-0002-0059</t>
  </si>
  <si>
    <t>1101-01-0002-0060</t>
  </si>
  <si>
    <t>1101-01-0002-0061</t>
  </si>
  <si>
    <t>1101-01-0002-0062</t>
  </si>
  <si>
    <t>1101-01-0002-0063</t>
  </si>
  <si>
    <t>1101-01-0002-0064</t>
  </si>
  <si>
    <t>1101-01-0002-0065</t>
  </si>
  <si>
    <t>1101-01-0002-0066</t>
  </si>
  <si>
    <t>1101-01-0002-0067</t>
  </si>
  <si>
    <t>1101-01-0002-0068</t>
  </si>
  <si>
    <t>1101-01-0002-0069</t>
  </si>
  <si>
    <t>1101-01-0002-0070</t>
  </si>
  <si>
    <t>1101-01-0002-0071</t>
  </si>
  <si>
    <t>1101-01-0002-0072</t>
  </si>
  <si>
    <t>1101-01-0002-0073</t>
  </si>
  <si>
    <t>1101-01-0002-0074</t>
  </si>
  <si>
    <t>1101-01-0002-0075</t>
  </si>
  <si>
    <t>1101-01-0002-0076</t>
  </si>
  <si>
    <t>1101-01-0002-0077</t>
  </si>
  <si>
    <t>1101-01-0002-0078</t>
  </si>
  <si>
    <t>SABINA YSABEL OSORIO</t>
  </si>
  <si>
    <t>GUILLERMINA HILARIO DE SANTOS</t>
  </si>
  <si>
    <t>ESTEFANIE RAMOS MENDEZ</t>
  </si>
  <si>
    <t>FERMIN ANT. GUZMAN SUAREZ</t>
  </si>
  <si>
    <t>EVARISTA CASTILLO DE LEON</t>
  </si>
  <si>
    <t>MIGUEL A. CRUZ REYES</t>
  </si>
  <si>
    <t>DAYSI MARMOLEJOS SUERO</t>
  </si>
  <si>
    <t>ROCHELY C. TAVERAS CASTELLANOS</t>
  </si>
  <si>
    <t>BASELISA VEGA PERALTA</t>
  </si>
  <si>
    <t>MILAGROS VASQUEZ DE ROSARIO</t>
  </si>
  <si>
    <t>NICAURY BATISTA MOSCOSO</t>
  </si>
  <si>
    <t>ROCIO PEGUERO SANCHEZ</t>
  </si>
  <si>
    <t>FRANCISCO MIESES FAMILIA</t>
  </si>
  <si>
    <t>ELEUTERIA CESARINA JIMENEZ A.</t>
  </si>
  <si>
    <t>MARITZA ANT. RUFINO GUTIERREZ</t>
  </si>
  <si>
    <t>SANTO FRAGOSO ALCANTARA</t>
  </si>
  <si>
    <t>MIGUEL A. ROSARIO POLANCO</t>
  </si>
  <si>
    <t>PRECIDE LEBRON QUEVEDO</t>
  </si>
  <si>
    <t>JOSE E. RODRIGUEZ PEGUERO</t>
  </si>
  <si>
    <t>CAROLIS ALT. NOVA PEREZ</t>
  </si>
  <si>
    <t>DARLENIS I. HERNANDEZ URBAEZ</t>
  </si>
  <si>
    <t>AIDA RAQUEL ARAUJO CARMONA</t>
  </si>
  <si>
    <t>JONATHAN FCO. LIRIANO</t>
  </si>
  <si>
    <t>NARCISO POLANCO SILVERIO</t>
  </si>
  <si>
    <t>ASLY M. FELIZ DE LOS SANTOS</t>
  </si>
  <si>
    <t>PLACIDO DE JESUS TORRES POLANCO</t>
  </si>
  <si>
    <t>EVELYN MUESES</t>
  </si>
  <si>
    <t>INGRID E. RAMIREZ MARTINEZ</t>
  </si>
  <si>
    <t xml:space="preserve">                                                 Correspondiente al mes de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</si>
</sst>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Calibri"/>
      <family val="2"/>
      <scheme val="minor"/>
    </font>
    <font>
      <sz val="18"/>
      <color theme="1"/>
      <name val="Arial Black"/>
      <family val="2"/>
    </font>
    <font>
      <sz val="8"/>
      <name val="Calibri"/>
      <family val="2"/>
      <scheme val="minor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Border="1"/>
    <xf numFmtId="43" fontId="2" fillId="0" borderId="1" xfId="1" applyFont="1" applyBorder="1"/>
    <xf numFmtId="43" fontId="2" fillId="2" borderId="1" xfId="1" applyFont="1" applyFill="1" applyBorder="1"/>
    <xf numFmtId="0" fontId="3" fillId="0" borderId="1" xfId="0" applyFont="1" applyBorder="1"/>
    <xf numFmtId="43" fontId="3" fillId="0" borderId="1" xfId="1" applyFont="1" applyBorder="1"/>
    <xf numFmtId="43" fontId="3" fillId="2" borderId="1" xfId="1" applyFont="1" applyFill="1" applyBorder="1"/>
    <xf numFmtId="0" fontId="3" fillId="0" borderId="1" xfId="0" applyFont="1" applyBorder="1" applyAlignment="1">
      <alignment horizontal="right"/>
    </xf>
    <xf numFmtId="14" fontId="3" fillId="0" borderId="1" xfId="0" applyNumberFormat="1" applyFont="1" applyBorder="1" applyAlignment="1">
      <alignment horizontal="right"/>
    </xf>
    <xf numFmtId="0" fontId="3" fillId="0" borderId="0" xfId="0" applyFont="1"/>
    <xf numFmtId="43" fontId="3" fillId="2" borderId="0" xfId="0" applyNumberFormat="1" applyFont="1" applyFill="1"/>
    <xf numFmtId="0" fontId="5" fillId="2" borderId="0" xfId="2" applyFont="1" applyFill="1" applyAlignment="1">
      <alignment horizontal="center" vertical="center"/>
    </xf>
    <xf numFmtId="0" fontId="5" fillId="2" borderId="0" xfId="2" applyFont="1" applyFill="1" applyAlignment="1">
      <alignment vertical="center"/>
    </xf>
    <xf numFmtId="0" fontId="6" fillId="2" borderId="0" xfId="2" applyFont="1" applyFill="1" applyAlignment="1">
      <alignment horizontal="center" vertical="center"/>
    </xf>
    <xf numFmtId="0" fontId="4" fillId="2" borderId="0" xfId="2" applyFill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7" fillId="2" borderId="0" xfId="2" applyFont="1" applyFill="1" applyAlignment="1">
      <alignment horizontal="center" vertical="center"/>
    </xf>
    <xf numFmtId="0" fontId="6" fillId="2" borderId="0" xfId="2" applyFont="1" applyFill="1" applyAlignment="1">
      <alignment vertical="center"/>
    </xf>
    <xf numFmtId="0" fontId="8" fillId="2" borderId="0" xfId="2" applyFont="1" applyFill="1" applyAlignment="1">
      <alignment vertical="center"/>
    </xf>
    <xf numFmtId="17" fontId="4" fillId="2" borderId="0" xfId="2" applyNumberFormat="1" applyFill="1" applyAlignment="1">
      <alignment vertical="center"/>
    </xf>
    <xf numFmtId="0" fontId="9" fillId="2" borderId="0" xfId="2" applyFont="1" applyFill="1" applyAlignment="1">
      <alignment horizontal="left" vertical="center"/>
    </xf>
    <xf numFmtId="4" fontId="10" fillId="2" borderId="0" xfId="2" applyNumberFormat="1" applyFont="1" applyFill="1" applyAlignment="1">
      <alignment horizontal="right" vertical="center"/>
    </xf>
    <xf numFmtId="0" fontId="10" fillId="2" borderId="0" xfId="2" applyFont="1" applyFill="1" applyAlignment="1">
      <alignment horizontal="left" vertical="center"/>
    </xf>
    <xf numFmtId="0" fontId="10" fillId="2" borderId="0" xfId="2" applyFont="1" applyFill="1" applyAlignment="1">
      <alignment horizontal="center" vertical="center" wrapText="1"/>
    </xf>
    <xf numFmtId="0" fontId="10" fillId="2" borderId="0" xfId="2" applyFont="1" applyFill="1" applyAlignment="1">
      <alignment vertical="center" wrapText="1"/>
    </xf>
    <xf numFmtId="0" fontId="9" fillId="2" borderId="0" xfId="2" applyFont="1" applyFill="1" applyAlignment="1">
      <alignment vertical="center" wrapText="1"/>
    </xf>
    <xf numFmtId="4" fontId="9" fillId="2" borderId="0" xfId="2" applyNumberFormat="1" applyFont="1" applyFill="1" applyAlignment="1">
      <alignment vertical="center" wrapText="1"/>
    </xf>
    <xf numFmtId="4" fontId="10" fillId="2" borderId="0" xfId="2" applyNumberFormat="1" applyFont="1" applyFill="1" applyAlignment="1">
      <alignment vertical="center"/>
    </xf>
    <xf numFmtId="4" fontId="10" fillId="2" borderId="0" xfId="2" applyNumberFormat="1" applyFont="1" applyFill="1" applyAlignment="1">
      <alignment vertical="center" wrapText="1"/>
    </xf>
    <xf numFmtId="4" fontId="9" fillId="2" borderId="2" xfId="2" applyNumberFormat="1" applyFont="1" applyFill="1" applyBorder="1" applyAlignment="1">
      <alignment vertical="center" wrapText="1"/>
    </xf>
    <xf numFmtId="0" fontId="10" fillId="2" borderId="0" xfId="2" applyFont="1" applyFill="1" applyAlignment="1">
      <alignment vertical="center"/>
    </xf>
    <xf numFmtId="4" fontId="10" fillId="2" borderId="0" xfId="2" applyNumberFormat="1" applyFont="1" applyFill="1" applyAlignment="1">
      <alignment horizontal="left" vertical="center" wrapText="1"/>
    </xf>
    <xf numFmtId="43" fontId="10" fillId="2" borderId="0" xfId="1" applyFont="1" applyFill="1" applyAlignment="1">
      <alignment vertical="center"/>
    </xf>
    <xf numFmtId="43" fontId="10" fillId="2" borderId="0" xfId="1" applyFont="1" applyFill="1" applyAlignment="1">
      <alignment horizontal="right" vertical="center"/>
    </xf>
    <xf numFmtId="4" fontId="9" fillId="2" borderId="0" xfId="2" applyNumberFormat="1" applyFont="1" applyFill="1" applyAlignment="1">
      <alignment horizontal="right" vertical="center" wrapText="1"/>
    </xf>
    <xf numFmtId="43" fontId="9" fillId="2" borderId="3" xfId="1" applyFont="1" applyFill="1" applyBorder="1" applyAlignment="1">
      <alignment vertical="center"/>
    </xf>
    <xf numFmtId="43" fontId="9" fillId="2" borderId="0" xfId="2" applyNumberFormat="1" applyFont="1" applyFill="1" applyAlignment="1">
      <alignment vertical="center"/>
    </xf>
    <xf numFmtId="4" fontId="9" fillId="2" borderId="3" xfId="2" applyNumberFormat="1" applyFont="1" applyFill="1" applyBorder="1" applyAlignment="1">
      <alignment vertical="center" wrapText="1"/>
    </xf>
    <xf numFmtId="4" fontId="9" fillId="2" borderId="4" xfId="2" applyNumberFormat="1" applyFont="1" applyFill="1" applyBorder="1" applyAlignment="1">
      <alignment vertical="center" wrapText="1"/>
    </xf>
    <xf numFmtId="4" fontId="9" fillId="2" borderId="5" xfId="2" applyNumberFormat="1" applyFont="1" applyFill="1" applyBorder="1" applyAlignment="1">
      <alignment vertical="center" wrapText="1"/>
    </xf>
    <xf numFmtId="4" fontId="9" fillId="2" borderId="6" xfId="2" applyNumberFormat="1" applyFont="1" applyFill="1" applyBorder="1" applyAlignment="1">
      <alignment vertical="center" wrapText="1"/>
    </xf>
    <xf numFmtId="0" fontId="11" fillId="2" borderId="0" xfId="2" applyFont="1" applyFill="1" applyAlignment="1">
      <alignment horizontal="left" vertical="center"/>
    </xf>
    <xf numFmtId="0" fontId="2" fillId="0" borderId="0" xfId="0" applyFont="1"/>
    <xf numFmtId="43" fontId="0" fillId="0" borderId="0" xfId="0" applyNumberFormat="1"/>
    <xf numFmtId="0" fontId="14" fillId="0" borderId="1" xfId="0" applyFont="1" applyBorder="1"/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</cellXfs>
  <cellStyles count="4">
    <cellStyle name="Millares" xfId="1" builtinId="3"/>
    <cellStyle name="Millares 2" xfId="3" xr:uid="{BC8DE20B-209D-4D00-A0B1-C1AF085ED0B2}"/>
    <cellStyle name="Normal" xfId="0" builtinId="0"/>
    <cellStyle name="Normal 2" xfId="2" xr:uid="{291D4698-D6CF-4EEB-A9C6-9875961D40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1571625</xdr:colOff>
      <xdr:row>0</xdr:row>
      <xdr:rowOff>0</xdr:rowOff>
    </xdr:from>
    <xdr:to>
      <xdr:col>3</xdr:col>
      <xdr:colOff>247650</xdr:colOff>
      <xdr:row>6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32CD971-1872-47C3-9455-309B27CB9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24450" y="0"/>
          <a:ext cx="1743075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17B80-325B-4C4F-93BA-7A6EF157B19D}">
  <sheetPr>
    <pageSetUpPr fitToPage="1"/>
  </sheetPr>
  <dimension ref="A1:C48"/>
  <sheetViews>
    <sheetView tabSelected="1" workbookViewId="0">
      <selection activeCell="C32" sqref="C32"/>
    </sheetView>
  </sheetViews>
  <sheetFormatPr baseColWidth="10" defaultRowHeight="15" x14ac:dyDescent="0.25"/>
  <cols>
    <col min="1" max="1" width="53.7109375" customWidth="1"/>
    <col min="2" max="2" width="23.85546875" customWidth="1"/>
    <col min="3" max="3" width="22.140625" customWidth="1"/>
  </cols>
  <sheetData>
    <row r="1" spans="1:3" ht="20.25" x14ac:dyDescent="0.25">
      <c r="A1" s="11" t="s">
        <v>959</v>
      </c>
      <c r="B1" s="11"/>
      <c r="C1" s="12"/>
    </row>
    <row r="2" spans="1:3" ht="18" x14ac:dyDescent="0.25">
      <c r="A2" s="13" t="s">
        <v>960</v>
      </c>
      <c r="B2" s="13"/>
      <c r="C2" s="14"/>
    </row>
    <row r="3" spans="1:3" ht="18" x14ac:dyDescent="0.25">
      <c r="A3" s="15" t="s">
        <v>1146</v>
      </c>
      <c r="B3" s="15"/>
      <c r="C3" s="16"/>
    </row>
    <row r="4" spans="1:3" x14ac:dyDescent="0.25">
      <c r="A4" s="17" t="s">
        <v>961</v>
      </c>
      <c r="B4" s="17"/>
      <c r="C4" s="14"/>
    </row>
    <row r="5" spans="1:3" x14ac:dyDescent="0.25">
      <c r="A5" s="17"/>
      <c r="B5" s="17"/>
      <c r="C5" s="14"/>
    </row>
    <row r="6" spans="1:3" ht="18" x14ac:dyDescent="0.25">
      <c r="A6" s="18" t="s">
        <v>962</v>
      </c>
      <c r="B6" s="19"/>
      <c r="C6" s="20"/>
    </row>
    <row r="7" spans="1:3" ht="16.5" x14ac:dyDescent="0.25">
      <c r="A7" s="21" t="s">
        <v>963</v>
      </c>
      <c r="B7" s="22">
        <v>756252341.47000003</v>
      </c>
      <c r="C7" s="22"/>
    </row>
    <row r="8" spans="1:3" ht="16.5" x14ac:dyDescent="0.25">
      <c r="A8" s="23" t="s">
        <v>964</v>
      </c>
      <c r="B8" s="24"/>
      <c r="C8" s="24"/>
    </row>
    <row r="9" spans="1:3" ht="16.5" x14ac:dyDescent="0.25">
      <c r="A9" s="23"/>
      <c r="B9" s="25"/>
      <c r="C9" s="25"/>
    </row>
    <row r="10" spans="1:3" ht="16.5" x14ac:dyDescent="0.25">
      <c r="A10" s="23" t="s">
        <v>965</v>
      </c>
      <c r="B10" s="26"/>
      <c r="C10" s="26"/>
    </row>
    <row r="11" spans="1:3" ht="16.5" x14ac:dyDescent="0.25">
      <c r="A11" s="21" t="s">
        <v>966</v>
      </c>
      <c r="B11" s="27">
        <f>B7+B8+B9+B10</f>
        <v>756252341.47000003</v>
      </c>
      <c r="C11" s="27"/>
    </row>
    <row r="12" spans="1:3" ht="16.5" x14ac:dyDescent="0.25">
      <c r="A12" s="21" t="s">
        <v>967</v>
      </c>
      <c r="B12" s="28">
        <v>3121234400.54</v>
      </c>
      <c r="C12" s="28"/>
    </row>
    <row r="13" spans="1:3" ht="16.5" x14ac:dyDescent="0.25">
      <c r="A13" s="23" t="s">
        <v>968</v>
      </c>
      <c r="B13" s="29"/>
      <c r="C13" s="29"/>
    </row>
    <row r="14" spans="1:3" ht="16.5" x14ac:dyDescent="0.25">
      <c r="A14" s="23" t="s">
        <v>969</v>
      </c>
      <c r="B14" s="25"/>
      <c r="C14" s="25"/>
    </row>
    <row r="15" spans="1:3" ht="16.5" x14ac:dyDescent="0.25">
      <c r="A15" s="23" t="s">
        <v>970</v>
      </c>
      <c r="B15" s="26"/>
      <c r="C15" s="26"/>
    </row>
    <row r="16" spans="1:3" ht="16.5" x14ac:dyDescent="0.25">
      <c r="A16" s="23" t="s">
        <v>971</v>
      </c>
      <c r="B16" s="25"/>
      <c r="C16" s="25"/>
    </row>
    <row r="17" spans="1:3" ht="16.5" x14ac:dyDescent="0.25">
      <c r="A17" s="21" t="s">
        <v>972</v>
      </c>
      <c r="B17" s="27">
        <f>B12+B13+B14+B15+B16</f>
        <v>3121234400.54</v>
      </c>
      <c r="C17" s="27"/>
    </row>
    <row r="18" spans="1:3" ht="17.25" thickBot="1" x14ac:dyDescent="0.3">
      <c r="A18" s="21" t="s">
        <v>973</v>
      </c>
      <c r="B18" s="30">
        <f>B11+B17</f>
        <v>3877486742.0100002</v>
      </c>
      <c r="C18" s="27"/>
    </row>
    <row r="19" spans="1:3" ht="17.25" thickTop="1" x14ac:dyDescent="0.25">
      <c r="A19" s="21" t="s">
        <v>974</v>
      </c>
      <c r="B19" s="31"/>
      <c r="C19" s="25"/>
    </row>
    <row r="20" spans="1:3" ht="16.5" x14ac:dyDescent="0.25">
      <c r="A20" s="21" t="s">
        <v>975</v>
      </c>
      <c r="B20" s="32"/>
      <c r="C20" s="28"/>
    </row>
    <row r="21" spans="1:3" ht="16.5" x14ac:dyDescent="0.25">
      <c r="A21" s="23" t="s">
        <v>976</v>
      </c>
      <c r="B21" s="22"/>
      <c r="C21" s="22">
        <v>527681924.41000003</v>
      </c>
    </row>
    <row r="22" spans="1:3" ht="16.5" x14ac:dyDescent="0.25">
      <c r="A22" s="23" t="s">
        <v>977</v>
      </c>
      <c r="B22" s="33"/>
      <c r="C22" s="33">
        <v>37369014.869999997</v>
      </c>
    </row>
    <row r="23" spans="1:3" ht="16.5" x14ac:dyDescent="0.25">
      <c r="A23" s="23" t="s">
        <v>978</v>
      </c>
      <c r="B23" s="34"/>
      <c r="C23" s="34">
        <v>258630.6</v>
      </c>
    </row>
    <row r="24" spans="1:3" ht="16.5" x14ac:dyDescent="0.25">
      <c r="A24" s="21" t="s">
        <v>979</v>
      </c>
      <c r="B24" s="35"/>
      <c r="C24" s="36">
        <f>SUM(C21:C23)</f>
        <v>565309569.88</v>
      </c>
    </row>
    <row r="25" spans="1:3" ht="16.5" x14ac:dyDescent="0.25">
      <c r="A25" s="21" t="s">
        <v>980</v>
      </c>
      <c r="B25" s="31"/>
      <c r="C25" s="29"/>
    </row>
    <row r="26" spans="1:3" ht="16.5" x14ac:dyDescent="0.25">
      <c r="A26" s="23" t="s">
        <v>981</v>
      </c>
      <c r="B26" s="33"/>
      <c r="C26" s="33">
        <v>1406360.04</v>
      </c>
    </row>
    <row r="27" spans="1:3" ht="16.5" x14ac:dyDescent="0.25">
      <c r="A27" s="23" t="s">
        <v>982</v>
      </c>
      <c r="B27" s="33"/>
      <c r="C27" s="33">
        <v>26253501.899999999</v>
      </c>
    </row>
    <row r="28" spans="1:3" ht="16.5" x14ac:dyDescent="0.25">
      <c r="A28" s="21" t="s">
        <v>980</v>
      </c>
      <c r="B28" s="37"/>
      <c r="C28" s="38">
        <f>SUM(C26:C27)</f>
        <v>27659861.939999998</v>
      </c>
    </row>
    <row r="29" spans="1:3" ht="17.25" thickBot="1" x14ac:dyDescent="0.3">
      <c r="A29" s="21" t="s">
        <v>983</v>
      </c>
      <c r="B29" s="31"/>
      <c r="C29" s="30">
        <f>C24+C28</f>
        <v>592969431.81999993</v>
      </c>
    </row>
    <row r="30" spans="1:3" ht="17.25" thickTop="1" x14ac:dyDescent="0.25">
      <c r="A30" s="21" t="s">
        <v>984</v>
      </c>
      <c r="B30" s="31"/>
      <c r="C30" s="26"/>
    </row>
    <row r="31" spans="1:3" ht="16.5" x14ac:dyDescent="0.25">
      <c r="A31" s="23" t="s">
        <v>985</v>
      </c>
      <c r="B31" s="31"/>
      <c r="C31" s="39">
        <v>3284517310.1900001</v>
      </c>
    </row>
    <row r="32" spans="1:3" ht="16.5" x14ac:dyDescent="0.25">
      <c r="A32" s="23" t="s">
        <v>986</v>
      </c>
      <c r="B32" s="31"/>
      <c r="C32" s="29"/>
    </row>
    <row r="33" spans="1:3" ht="16.5" x14ac:dyDescent="0.25">
      <c r="A33" s="23" t="s">
        <v>987</v>
      </c>
      <c r="B33" s="31"/>
      <c r="C33" s="26"/>
    </row>
    <row r="34" spans="1:3" ht="17.25" thickBot="1" x14ac:dyDescent="0.3">
      <c r="A34" s="21" t="s">
        <v>988</v>
      </c>
      <c r="B34" s="31"/>
      <c r="C34" s="40">
        <v>3292498710.1700001</v>
      </c>
    </row>
    <row r="35" spans="1:3" ht="17.25" thickBot="1" x14ac:dyDescent="0.3">
      <c r="A35" s="21" t="s">
        <v>989</v>
      </c>
      <c r="B35" s="31"/>
      <c r="C35" s="41">
        <f>C29+C31</f>
        <v>3877486742.0100002</v>
      </c>
    </row>
    <row r="36" spans="1:3" ht="17.25" thickTop="1" x14ac:dyDescent="0.25">
      <c r="A36" s="21"/>
      <c r="B36" s="31"/>
      <c r="C36" s="27"/>
    </row>
    <row r="37" spans="1:3" ht="16.5" x14ac:dyDescent="0.25">
      <c r="A37" s="21"/>
      <c r="B37" s="31"/>
      <c r="C37" s="27"/>
    </row>
    <row r="38" spans="1:3" ht="16.5" x14ac:dyDescent="0.25">
      <c r="A38" s="21"/>
      <c r="B38" s="31"/>
      <c r="C38" s="27"/>
    </row>
    <row r="39" spans="1:3" ht="16.5" x14ac:dyDescent="0.25">
      <c r="A39" s="21"/>
      <c r="B39" s="31"/>
      <c r="C39" s="27"/>
    </row>
    <row r="40" spans="1:3" ht="16.5" x14ac:dyDescent="0.25">
      <c r="A40" s="21"/>
      <c r="B40" s="31"/>
      <c r="C40" s="27"/>
    </row>
    <row r="41" spans="1:3" ht="18.75" x14ac:dyDescent="0.3">
      <c r="A41" s="42" t="s">
        <v>990</v>
      </c>
      <c r="B41" s="9" t="s">
        <v>991</v>
      </c>
      <c r="C41" s="9"/>
    </row>
    <row r="42" spans="1:3" ht="18.75" x14ac:dyDescent="0.3">
      <c r="A42" s="42" t="s">
        <v>992</v>
      </c>
      <c r="B42" s="9" t="s">
        <v>993</v>
      </c>
      <c r="C42" s="9"/>
    </row>
    <row r="43" spans="1:3" ht="18.75" x14ac:dyDescent="0.3">
      <c r="A43" s="42"/>
      <c r="B43" s="9"/>
      <c r="C43" s="9"/>
    </row>
    <row r="44" spans="1:3" ht="18.75" x14ac:dyDescent="0.3">
      <c r="A44" s="42"/>
      <c r="B44" s="9"/>
      <c r="C44" s="9"/>
    </row>
    <row r="45" spans="1:3" ht="18.75" x14ac:dyDescent="0.3">
      <c r="A45" s="42"/>
      <c r="B45" s="9"/>
      <c r="C45" s="9"/>
    </row>
    <row r="46" spans="1:3" ht="18.75" x14ac:dyDescent="0.3">
      <c r="A46" s="42"/>
      <c r="C46" s="43"/>
    </row>
    <row r="47" spans="1:3" ht="18.75" x14ac:dyDescent="0.3">
      <c r="A47" s="9" t="s">
        <v>994</v>
      </c>
      <c r="B47" s="9" t="s">
        <v>995</v>
      </c>
      <c r="C47" s="9"/>
    </row>
    <row r="48" spans="1:3" ht="18.75" x14ac:dyDescent="0.3">
      <c r="A48" s="9" t="s">
        <v>996</v>
      </c>
      <c r="B48" s="9" t="s">
        <v>997</v>
      </c>
      <c r="C48" s="9"/>
    </row>
  </sheetData>
  <pageMargins left="0.7" right="0.7" top="0.75" bottom="0.75" header="0.3" footer="0.3"/>
  <pageSetup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F66CF-58B5-4274-B62B-4E1195A0B67F}">
  <sheetPr>
    <pageSetUpPr fitToPage="1"/>
  </sheetPr>
  <dimension ref="A1:F566"/>
  <sheetViews>
    <sheetView workbookViewId="0">
      <selection activeCell="D555" sqref="D555"/>
    </sheetView>
  </sheetViews>
  <sheetFormatPr baseColWidth="10" defaultRowHeight="15" x14ac:dyDescent="0.25"/>
  <cols>
    <col min="1" max="1" width="30.5703125" customWidth="1"/>
    <col min="2" max="2" width="69.28515625" customWidth="1"/>
    <col min="3" max="3" width="24.42578125" customWidth="1"/>
    <col min="4" max="4" width="24.85546875" customWidth="1"/>
    <col min="5" max="5" width="23.5703125" customWidth="1"/>
    <col min="6" max="6" width="24.85546875" customWidth="1"/>
  </cols>
  <sheetData>
    <row r="1" spans="1:6" ht="27" x14ac:dyDescent="0.5">
      <c r="A1" s="46" t="s">
        <v>1000</v>
      </c>
      <c r="B1" s="46"/>
      <c r="C1" s="46"/>
      <c r="D1" s="46"/>
      <c r="E1" s="46"/>
      <c r="F1" s="46"/>
    </row>
    <row r="2" spans="1:6" ht="27" x14ac:dyDescent="0.5">
      <c r="A2" s="46" t="s">
        <v>998</v>
      </c>
      <c r="B2" s="46"/>
      <c r="C2" s="46"/>
      <c r="D2" s="46"/>
      <c r="E2" s="46"/>
      <c r="F2" s="46"/>
    </row>
    <row r="3" spans="1:6" ht="27" x14ac:dyDescent="0.5">
      <c r="A3" s="47" t="s">
        <v>1067</v>
      </c>
      <c r="B3" s="47"/>
      <c r="C3" s="47"/>
      <c r="D3" s="47"/>
      <c r="E3" s="47"/>
      <c r="F3" s="47"/>
    </row>
    <row r="4" spans="1:6" ht="27" x14ac:dyDescent="0.5">
      <c r="A4" s="47" t="s">
        <v>999</v>
      </c>
      <c r="B4" s="47"/>
      <c r="C4" s="47"/>
      <c r="D4" s="47"/>
      <c r="E4" s="47"/>
      <c r="F4" s="47"/>
    </row>
    <row r="5" spans="1:6" ht="18.75" x14ac:dyDescent="0.3">
      <c r="A5" s="1" t="s">
        <v>0</v>
      </c>
      <c r="B5" s="1" t="s">
        <v>1</v>
      </c>
      <c r="C5" s="2" t="s">
        <v>2</v>
      </c>
      <c r="D5" s="3" t="s">
        <v>3</v>
      </c>
      <c r="E5" s="3" t="s">
        <v>4</v>
      </c>
      <c r="F5" s="2" t="s">
        <v>5</v>
      </c>
    </row>
    <row r="6" spans="1:6" ht="18.75" x14ac:dyDescent="0.3">
      <c r="A6" s="4">
        <v>1</v>
      </c>
      <c r="B6" s="4" t="s">
        <v>6</v>
      </c>
      <c r="C6" s="5">
        <v>3832794963.02</v>
      </c>
      <c r="D6" s="6">
        <f>+D7+D60</f>
        <v>158912052.44</v>
      </c>
      <c r="E6" s="6">
        <f>+E7</f>
        <v>114220273.45</v>
      </c>
      <c r="F6" s="5">
        <f t="shared" ref="F6:F65" si="0">+C6+D6-E6</f>
        <v>3877486742.0100002</v>
      </c>
    </row>
    <row r="7" spans="1:6" ht="18.75" x14ac:dyDescent="0.3">
      <c r="A7" s="4">
        <v>11</v>
      </c>
      <c r="B7" s="4" t="s">
        <v>7</v>
      </c>
      <c r="C7" s="5">
        <v>712308201.63000011</v>
      </c>
      <c r="D7" s="6">
        <f>+D8</f>
        <v>158164413.28999999</v>
      </c>
      <c r="E7" s="6">
        <f>+E8</f>
        <v>114220273.45</v>
      </c>
      <c r="F7" s="5">
        <f t="shared" si="0"/>
        <v>756252341.47000003</v>
      </c>
    </row>
    <row r="8" spans="1:6" ht="18.75" x14ac:dyDescent="0.3">
      <c r="A8" s="4">
        <v>1101</v>
      </c>
      <c r="B8" s="4" t="s">
        <v>8</v>
      </c>
      <c r="C8" s="5">
        <v>711077560.83999991</v>
      </c>
      <c r="D8" s="6">
        <f>+D9+D46+D55+D59+D56</f>
        <v>158164413.28999999</v>
      </c>
      <c r="E8" s="6">
        <f>+E9+E46+E55+E56+E59</f>
        <v>114220273.45</v>
      </c>
      <c r="F8" s="5">
        <f t="shared" si="0"/>
        <v>755021700.67999983</v>
      </c>
    </row>
    <row r="9" spans="1:6" ht="18.75" x14ac:dyDescent="0.3">
      <c r="A9" s="7" t="s">
        <v>9</v>
      </c>
      <c r="B9" s="4" t="s">
        <v>10</v>
      </c>
      <c r="C9" s="5">
        <v>426864.77</v>
      </c>
      <c r="D9" s="6">
        <f>D10</f>
        <v>840000</v>
      </c>
      <c r="E9" s="6">
        <f>+E10</f>
        <v>0</v>
      </c>
      <c r="F9" s="5">
        <f t="shared" si="0"/>
        <v>1266864.77</v>
      </c>
    </row>
    <row r="10" spans="1:6" ht="18.75" x14ac:dyDescent="0.3">
      <c r="A10" s="1" t="s">
        <v>11</v>
      </c>
      <c r="B10" s="1" t="s">
        <v>12</v>
      </c>
      <c r="C10" s="2">
        <v>357654.38</v>
      </c>
      <c r="D10" s="3">
        <f>+D11+D12+D13+D14+D15+D16+D45+D17+D18+D19+D20+D21+D22+D23+D24+D25+D26+D27+D28+D29+D30+D31+D32+D33+D34+D35+D36+D37+D38+D39+D40+D41+D43+D42+D44</f>
        <v>840000</v>
      </c>
      <c r="E10" s="3">
        <f>+E16+E11+E12+E13+E14+E15+E45</f>
        <v>0</v>
      </c>
      <c r="F10" s="2">
        <f t="shared" si="0"/>
        <v>1197654.3799999999</v>
      </c>
    </row>
    <row r="11" spans="1:6" ht="18.75" x14ac:dyDescent="0.3">
      <c r="A11" s="1" t="s">
        <v>13</v>
      </c>
      <c r="B11" s="1" t="s">
        <v>14</v>
      </c>
      <c r="C11" s="2">
        <v>-60.7</v>
      </c>
      <c r="D11" s="3"/>
      <c r="E11" s="3"/>
      <c r="F11" s="2">
        <f t="shared" si="0"/>
        <v>-60.7</v>
      </c>
    </row>
    <row r="12" spans="1:6" ht="18.75" x14ac:dyDescent="0.3">
      <c r="A12" s="1" t="s">
        <v>15</v>
      </c>
      <c r="B12" s="1" t="s">
        <v>16</v>
      </c>
      <c r="C12" s="2">
        <v>-25000</v>
      </c>
      <c r="D12" s="3"/>
      <c r="E12" s="3"/>
      <c r="F12" s="2">
        <f t="shared" si="0"/>
        <v>-25000</v>
      </c>
    </row>
    <row r="13" spans="1:6" ht="18.75" x14ac:dyDescent="0.3">
      <c r="A13" s="1" t="s">
        <v>17</v>
      </c>
      <c r="B13" s="1" t="s">
        <v>16</v>
      </c>
      <c r="C13" s="2">
        <v>-50000</v>
      </c>
      <c r="D13" s="3"/>
      <c r="E13" s="3"/>
      <c r="F13" s="2">
        <f t="shared" si="0"/>
        <v>-50000</v>
      </c>
    </row>
    <row r="14" spans="1:6" ht="18.75" x14ac:dyDescent="0.3">
      <c r="A14" s="1" t="s">
        <v>18</v>
      </c>
      <c r="B14" s="1" t="s">
        <v>19</v>
      </c>
      <c r="C14" s="2">
        <v>76961.62</v>
      </c>
      <c r="D14" s="3"/>
      <c r="E14" s="3"/>
      <c r="F14" s="2">
        <f t="shared" si="0"/>
        <v>76961.62</v>
      </c>
    </row>
    <row r="15" spans="1:6" ht="18.75" x14ac:dyDescent="0.3">
      <c r="A15" s="1" t="s">
        <v>20</v>
      </c>
      <c r="B15" s="1" t="s">
        <v>21</v>
      </c>
      <c r="C15" s="2">
        <v>-30000</v>
      </c>
      <c r="D15" s="3"/>
      <c r="E15" s="3"/>
      <c r="F15" s="2">
        <f t="shared" si="0"/>
        <v>-30000</v>
      </c>
    </row>
    <row r="16" spans="1:6" ht="18.75" x14ac:dyDescent="0.3">
      <c r="A16" s="1" t="s">
        <v>22</v>
      </c>
      <c r="B16" s="1" t="s">
        <v>23</v>
      </c>
      <c r="C16" s="2">
        <v>0</v>
      </c>
      <c r="D16" s="3"/>
      <c r="E16" s="3"/>
      <c r="F16" s="2">
        <f t="shared" si="0"/>
        <v>0</v>
      </c>
    </row>
    <row r="17" spans="1:6" ht="18.75" x14ac:dyDescent="0.3">
      <c r="A17" s="1" t="s">
        <v>1090</v>
      </c>
      <c r="B17" s="1" t="s">
        <v>1118</v>
      </c>
      <c r="C17" s="2"/>
      <c r="D17" s="3">
        <v>40000</v>
      </c>
      <c r="E17" s="3"/>
      <c r="F17" s="2">
        <f t="shared" si="0"/>
        <v>40000</v>
      </c>
    </row>
    <row r="18" spans="1:6" ht="18.75" x14ac:dyDescent="0.3">
      <c r="A18" s="1" t="s">
        <v>1091</v>
      </c>
      <c r="B18" s="1" t="s">
        <v>1119</v>
      </c>
      <c r="C18" s="2"/>
      <c r="D18" s="3">
        <v>40000</v>
      </c>
      <c r="E18" s="3"/>
      <c r="F18" s="2">
        <f t="shared" si="0"/>
        <v>40000</v>
      </c>
    </row>
    <row r="19" spans="1:6" ht="18.75" x14ac:dyDescent="0.3">
      <c r="A19" s="1" t="s">
        <v>1092</v>
      </c>
      <c r="B19" s="1" t="s">
        <v>1120</v>
      </c>
      <c r="C19" s="2"/>
      <c r="D19" s="3">
        <v>40000</v>
      </c>
      <c r="E19" s="3"/>
      <c r="F19" s="2">
        <f t="shared" si="0"/>
        <v>40000</v>
      </c>
    </row>
    <row r="20" spans="1:6" ht="18.75" x14ac:dyDescent="0.3">
      <c r="A20" s="1" t="s">
        <v>1093</v>
      </c>
      <c r="B20" s="1" t="s">
        <v>1121</v>
      </c>
      <c r="C20" s="2"/>
      <c r="D20" s="3">
        <v>40000</v>
      </c>
      <c r="E20" s="3"/>
      <c r="F20" s="2">
        <f t="shared" si="0"/>
        <v>40000</v>
      </c>
    </row>
    <row r="21" spans="1:6" ht="18.75" x14ac:dyDescent="0.3">
      <c r="A21" s="1" t="s">
        <v>1094</v>
      </c>
      <c r="B21" s="1" t="s">
        <v>1122</v>
      </c>
      <c r="C21" s="2"/>
      <c r="D21" s="3">
        <v>40000</v>
      </c>
      <c r="E21" s="3"/>
      <c r="F21" s="2">
        <f t="shared" si="0"/>
        <v>40000</v>
      </c>
    </row>
    <row r="22" spans="1:6" ht="18.75" x14ac:dyDescent="0.3">
      <c r="A22" s="1" t="s">
        <v>1095</v>
      </c>
      <c r="B22" s="1" t="s">
        <v>1123</v>
      </c>
      <c r="C22" s="2"/>
      <c r="D22" s="3">
        <v>40000</v>
      </c>
      <c r="E22" s="3"/>
      <c r="F22" s="2">
        <f t="shared" si="0"/>
        <v>40000</v>
      </c>
    </row>
    <row r="23" spans="1:6" ht="18.75" x14ac:dyDescent="0.3">
      <c r="A23" s="1" t="s">
        <v>1096</v>
      </c>
      <c r="B23" s="1" t="s">
        <v>1124</v>
      </c>
      <c r="C23" s="2"/>
      <c r="D23" s="3">
        <v>40000</v>
      </c>
      <c r="E23" s="3"/>
      <c r="F23" s="2">
        <f t="shared" si="0"/>
        <v>40000</v>
      </c>
    </row>
    <row r="24" spans="1:6" ht="18.75" x14ac:dyDescent="0.3">
      <c r="A24" s="1" t="s">
        <v>1097</v>
      </c>
      <c r="B24" s="1" t="s">
        <v>1125</v>
      </c>
      <c r="C24" s="2"/>
      <c r="D24" s="3">
        <v>40000</v>
      </c>
      <c r="E24" s="3"/>
      <c r="F24" s="2">
        <f t="shared" si="0"/>
        <v>40000</v>
      </c>
    </row>
    <row r="25" spans="1:6" ht="18.75" x14ac:dyDescent="0.3">
      <c r="A25" s="1" t="s">
        <v>1098</v>
      </c>
      <c r="B25" s="1" t="s">
        <v>1126</v>
      </c>
      <c r="C25" s="2"/>
      <c r="D25" s="3">
        <v>40000</v>
      </c>
      <c r="E25" s="3"/>
      <c r="F25" s="2">
        <f t="shared" si="0"/>
        <v>40000</v>
      </c>
    </row>
    <row r="26" spans="1:6" ht="18.75" x14ac:dyDescent="0.3">
      <c r="A26" s="1" t="s">
        <v>1099</v>
      </c>
      <c r="B26" s="1" t="s">
        <v>1127</v>
      </c>
      <c r="C26" s="2"/>
      <c r="D26" s="3">
        <v>40000</v>
      </c>
      <c r="E26" s="3"/>
      <c r="F26" s="2">
        <f t="shared" si="0"/>
        <v>40000</v>
      </c>
    </row>
    <row r="27" spans="1:6" ht="18.75" x14ac:dyDescent="0.3">
      <c r="A27" s="1" t="s">
        <v>1100</v>
      </c>
      <c r="B27" s="1" t="s">
        <v>1128</v>
      </c>
      <c r="C27" s="2"/>
      <c r="D27" s="3">
        <v>40000</v>
      </c>
      <c r="E27" s="3"/>
      <c r="F27" s="2">
        <f t="shared" si="0"/>
        <v>40000</v>
      </c>
    </row>
    <row r="28" spans="1:6" ht="18.75" x14ac:dyDescent="0.3">
      <c r="A28" s="1" t="s">
        <v>1101</v>
      </c>
      <c r="B28" s="1" t="s">
        <v>1129</v>
      </c>
      <c r="C28" s="2"/>
      <c r="D28" s="3">
        <v>40000</v>
      </c>
      <c r="E28" s="3"/>
      <c r="F28" s="2">
        <f t="shared" si="0"/>
        <v>40000</v>
      </c>
    </row>
    <row r="29" spans="1:6" ht="18.75" x14ac:dyDescent="0.3">
      <c r="A29" s="1" t="s">
        <v>1102</v>
      </c>
      <c r="B29" s="1" t="s">
        <v>1130</v>
      </c>
      <c r="C29" s="2"/>
      <c r="D29" s="3">
        <v>40000</v>
      </c>
      <c r="E29" s="3"/>
      <c r="F29" s="2">
        <f t="shared" si="0"/>
        <v>40000</v>
      </c>
    </row>
    <row r="30" spans="1:6" ht="18.75" x14ac:dyDescent="0.3">
      <c r="A30" s="1" t="s">
        <v>1103</v>
      </c>
      <c r="B30" s="1" t="s">
        <v>1131</v>
      </c>
      <c r="C30" s="2"/>
      <c r="D30" s="3">
        <v>40000</v>
      </c>
      <c r="E30" s="3"/>
      <c r="F30" s="2">
        <f t="shared" si="0"/>
        <v>40000</v>
      </c>
    </row>
    <row r="31" spans="1:6" ht="18.75" x14ac:dyDescent="0.3">
      <c r="A31" s="1" t="s">
        <v>1104</v>
      </c>
      <c r="B31" s="1" t="s">
        <v>1132</v>
      </c>
      <c r="C31" s="2"/>
      <c r="D31" s="3">
        <v>20000</v>
      </c>
      <c r="E31" s="3"/>
      <c r="F31" s="2">
        <f t="shared" si="0"/>
        <v>20000</v>
      </c>
    </row>
    <row r="32" spans="1:6" ht="18.75" x14ac:dyDescent="0.3">
      <c r="A32" s="1" t="s">
        <v>1105</v>
      </c>
      <c r="B32" s="1" t="s">
        <v>1133</v>
      </c>
      <c r="C32" s="2"/>
      <c r="D32" s="3">
        <v>20000</v>
      </c>
      <c r="E32" s="3"/>
      <c r="F32" s="2">
        <f t="shared" si="0"/>
        <v>20000</v>
      </c>
    </row>
    <row r="33" spans="1:6" ht="18.75" x14ac:dyDescent="0.3">
      <c r="A33" s="1" t="s">
        <v>1106</v>
      </c>
      <c r="B33" s="1" t="s">
        <v>1134</v>
      </c>
      <c r="C33" s="2"/>
      <c r="D33" s="3">
        <v>20000</v>
      </c>
      <c r="E33" s="3"/>
      <c r="F33" s="2">
        <f t="shared" si="0"/>
        <v>20000</v>
      </c>
    </row>
    <row r="34" spans="1:6" ht="18.75" x14ac:dyDescent="0.3">
      <c r="A34" s="1" t="s">
        <v>1107</v>
      </c>
      <c r="B34" s="1" t="s">
        <v>1135</v>
      </c>
      <c r="C34" s="2"/>
      <c r="D34" s="3">
        <v>20000</v>
      </c>
      <c r="E34" s="3"/>
      <c r="F34" s="2">
        <f t="shared" si="0"/>
        <v>20000</v>
      </c>
    </row>
    <row r="35" spans="1:6" ht="18.75" x14ac:dyDescent="0.3">
      <c r="A35" s="1" t="s">
        <v>1108</v>
      </c>
      <c r="B35" s="1" t="s">
        <v>1136</v>
      </c>
      <c r="C35" s="2"/>
      <c r="D35" s="3">
        <v>20000</v>
      </c>
      <c r="E35" s="3"/>
      <c r="F35" s="2">
        <f t="shared" si="0"/>
        <v>20000</v>
      </c>
    </row>
    <row r="36" spans="1:6" ht="18.75" x14ac:dyDescent="0.3">
      <c r="A36" s="1" t="s">
        <v>1109</v>
      </c>
      <c r="B36" s="1" t="s">
        <v>1137</v>
      </c>
      <c r="C36" s="2"/>
      <c r="D36" s="3">
        <v>20000</v>
      </c>
      <c r="E36" s="3"/>
      <c r="F36" s="2">
        <f t="shared" si="0"/>
        <v>20000</v>
      </c>
    </row>
    <row r="37" spans="1:6" ht="18.75" x14ac:dyDescent="0.3">
      <c r="A37" s="1" t="s">
        <v>1110</v>
      </c>
      <c r="B37" s="1" t="s">
        <v>1138</v>
      </c>
      <c r="C37" s="2"/>
      <c r="D37" s="3">
        <v>20000</v>
      </c>
      <c r="E37" s="3"/>
      <c r="F37" s="2">
        <f t="shared" si="0"/>
        <v>20000</v>
      </c>
    </row>
    <row r="38" spans="1:6" ht="18.75" x14ac:dyDescent="0.3">
      <c r="A38" s="1" t="s">
        <v>1111</v>
      </c>
      <c r="B38" s="1" t="s">
        <v>1139</v>
      </c>
      <c r="C38" s="2"/>
      <c r="D38" s="3">
        <v>20000</v>
      </c>
      <c r="E38" s="3"/>
      <c r="F38" s="2">
        <f t="shared" si="0"/>
        <v>20000</v>
      </c>
    </row>
    <row r="39" spans="1:6" ht="18.75" x14ac:dyDescent="0.3">
      <c r="A39" s="1" t="s">
        <v>1112</v>
      </c>
      <c r="B39" s="1" t="s">
        <v>1140</v>
      </c>
      <c r="C39" s="2"/>
      <c r="D39" s="3">
        <v>20000</v>
      </c>
      <c r="E39" s="3"/>
      <c r="F39" s="2">
        <f t="shared" si="0"/>
        <v>20000</v>
      </c>
    </row>
    <row r="40" spans="1:6" ht="18.75" x14ac:dyDescent="0.3">
      <c r="A40" s="1" t="s">
        <v>1113</v>
      </c>
      <c r="B40" s="1" t="s">
        <v>1141</v>
      </c>
      <c r="C40" s="2"/>
      <c r="D40" s="3">
        <v>20000</v>
      </c>
      <c r="E40" s="3"/>
      <c r="F40" s="2">
        <f t="shared" si="0"/>
        <v>20000</v>
      </c>
    </row>
    <row r="41" spans="1:6" ht="18.75" x14ac:dyDescent="0.3">
      <c r="A41" s="1" t="s">
        <v>1114</v>
      </c>
      <c r="B41" s="1" t="s">
        <v>1142</v>
      </c>
      <c r="C41" s="2"/>
      <c r="D41" s="3">
        <v>20000</v>
      </c>
      <c r="E41" s="3"/>
      <c r="F41" s="2">
        <f t="shared" si="0"/>
        <v>20000</v>
      </c>
    </row>
    <row r="42" spans="1:6" ht="18.75" x14ac:dyDescent="0.3">
      <c r="A42" s="1" t="s">
        <v>1115</v>
      </c>
      <c r="B42" s="1" t="s">
        <v>1143</v>
      </c>
      <c r="C42" s="2"/>
      <c r="D42" s="3">
        <v>20000</v>
      </c>
      <c r="E42" s="3"/>
      <c r="F42" s="2">
        <f t="shared" si="0"/>
        <v>20000</v>
      </c>
    </row>
    <row r="43" spans="1:6" ht="18.75" x14ac:dyDescent="0.3">
      <c r="A43" s="1" t="s">
        <v>1116</v>
      </c>
      <c r="B43" s="1" t="s">
        <v>1144</v>
      </c>
      <c r="C43" s="2"/>
      <c r="D43" s="3">
        <v>20000</v>
      </c>
      <c r="E43" s="3"/>
      <c r="F43" s="2">
        <f t="shared" si="0"/>
        <v>20000</v>
      </c>
    </row>
    <row r="44" spans="1:6" ht="18.75" x14ac:dyDescent="0.3">
      <c r="A44" s="1" t="s">
        <v>1117</v>
      </c>
      <c r="B44" s="1" t="s">
        <v>1145</v>
      </c>
      <c r="C44" s="2"/>
      <c r="D44" s="3">
        <v>20000</v>
      </c>
      <c r="E44" s="3"/>
      <c r="F44" s="2">
        <f t="shared" si="0"/>
        <v>20000</v>
      </c>
    </row>
    <row r="45" spans="1:6" ht="18.75" x14ac:dyDescent="0.3">
      <c r="A45" s="1" t="s">
        <v>24</v>
      </c>
      <c r="B45" s="1" t="s">
        <v>25</v>
      </c>
      <c r="C45" s="2">
        <v>100000</v>
      </c>
      <c r="D45" s="3"/>
      <c r="E45" s="3"/>
      <c r="F45" s="2">
        <f t="shared" si="0"/>
        <v>100000</v>
      </c>
    </row>
    <row r="46" spans="1:6" ht="18.75" x14ac:dyDescent="0.3">
      <c r="A46" s="7" t="s">
        <v>26</v>
      </c>
      <c r="B46" s="4" t="s">
        <v>27</v>
      </c>
      <c r="C46" s="5">
        <v>3414989.3899999997</v>
      </c>
      <c r="D46" s="6">
        <f>+D47+D48+D49+D50+D51+D52+D53+D54</f>
        <v>0</v>
      </c>
      <c r="E46" s="6">
        <f>+E54+E48+E47+E49+E50+E51+E52+E53</f>
        <v>1835822.04</v>
      </c>
      <c r="F46" s="5">
        <f t="shared" si="0"/>
        <v>1579167.3499999996</v>
      </c>
    </row>
    <row r="47" spans="1:6" ht="18.75" x14ac:dyDescent="0.3">
      <c r="A47" s="1" t="s">
        <v>28</v>
      </c>
      <c r="B47" s="1" t="s">
        <v>29</v>
      </c>
      <c r="C47" s="2">
        <v>0</v>
      </c>
      <c r="D47" s="3"/>
      <c r="E47" s="3"/>
      <c r="F47" s="2">
        <f t="shared" si="0"/>
        <v>0</v>
      </c>
    </row>
    <row r="48" spans="1:6" ht="18.75" x14ac:dyDescent="0.3">
      <c r="A48" s="1" t="s">
        <v>30</v>
      </c>
      <c r="B48" s="1" t="s">
        <v>31</v>
      </c>
      <c r="C48" s="2">
        <v>2024226.5300000003</v>
      </c>
      <c r="D48" s="3"/>
      <c r="E48" s="3">
        <v>1540189.68</v>
      </c>
      <c r="F48" s="2">
        <f t="shared" si="0"/>
        <v>484036.85000000033</v>
      </c>
    </row>
    <row r="49" spans="1:6" ht="18.75" x14ac:dyDescent="0.3">
      <c r="A49" s="1" t="s">
        <v>32</v>
      </c>
      <c r="B49" s="1" t="s">
        <v>33</v>
      </c>
      <c r="C49" s="2">
        <v>0</v>
      </c>
      <c r="D49" s="3"/>
      <c r="E49" s="3"/>
      <c r="F49" s="2">
        <f t="shared" si="0"/>
        <v>0</v>
      </c>
    </row>
    <row r="50" spans="1:6" ht="18.75" x14ac:dyDescent="0.3">
      <c r="A50" s="1" t="s">
        <v>34</v>
      </c>
      <c r="B50" s="1" t="s">
        <v>35</v>
      </c>
      <c r="C50" s="2">
        <v>0</v>
      </c>
      <c r="D50" s="3"/>
      <c r="E50" s="3"/>
      <c r="F50" s="2">
        <f t="shared" si="0"/>
        <v>0</v>
      </c>
    </row>
    <row r="51" spans="1:6" ht="18.75" x14ac:dyDescent="0.3">
      <c r="A51" s="1" t="s">
        <v>36</v>
      </c>
      <c r="B51" s="1" t="s">
        <v>37</v>
      </c>
      <c r="C51" s="2">
        <v>0</v>
      </c>
      <c r="D51" s="3"/>
      <c r="E51" s="3"/>
      <c r="F51" s="2">
        <f t="shared" si="0"/>
        <v>0</v>
      </c>
    </row>
    <row r="52" spans="1:6" ht="18.75" x14ac:dyDescent="0.3">
      <c r="A52" s="1" t="s">
        <v>38</v>
      </c>
      <c r="B52" s="1" t="s">
        <v>39</v>
      </c>
      <c r="C52" s="2">
        <v>0</v>
      </c>
      <c r="D52" s="3"/>
      <c r="E52" s="3"/>
      <c r="F52" s="2">
        <f t="shared" si="0"/>
        <v>0</v>
      </c>
    </row>
    <row r="53" spans="1:6" ht="18.75" x14ac:dyDescent="0.3">
      <c r="A53" s="1" t="s">
        <v>40</v>
      </c>
      <c r="B53" s="1" t="s">
        <v>41</v>
      </c>
      <c r="C53" s="2">
        <v>0</v>
      </c>
      <c r="D53" s="3"/>
      <c r="E53" s="3"/>
      <c r="F53" s="2">
        <f t="shared" si="0"/>
        <v>0</v>
      </c>
    </row>
    <row r="54" spans="1:6" ht="18.75" x14ac:dyDescent="0.3">
      <c r="A54" s="1" t="s">
        <v>42</v>
      </c>
      <c r="B54" s="1" t="s">
        <v>43</v>
      </c>
      <c r="C54" s="2">
        <v>430956.66</v>
      </c>
      <c r="D54" s="3"/>
      <c r="E54" s="3">
        <v>295632.36</v>
      </c>
      <c r="F54" s="2">
        <f t="shared" si="0"/>
        <v>135324.29999999999</v>
      </c>
    </row>
    <row r="55" spans="1:6" ht="18.75" x14ac:dyDescent="0.3">
      <c r="A55" s="7" t="s">
        <v>44</v>
      </c>
      <c r="B55" s="4" t="s">
        <v>45</v>
      </c>
      <c r="C55" s="5">
        <v>695566113.42999971</v>
      </c>
      <c r="D55" s="6">
        <v>157093834.38999999</v>
      </c>
      <c r="E55" s="6">
        <v>112384451.41</v>
      </c>
      <c r="F55" s="5">
        <f t="shared" si="0"/>
        <v>740275496.40999973</v>
      </c>
    </row>
    <row r="56" spans="1:6" ht="18.75" x14ac:dyDescent="0.3">
      <c r="A56" s="7" t="s">
        <v>46</v>
      </c>
      <c r="B56" s="4" t="s">
        <v>47</v>
      </c>
      <c r="C56" s="5">
        <v>0</v>
      </c>
      <c r="D56" s="3"/>
      <c r="E56" s="6">
        <f>+E57+E58</f>
        <v>0</v>
      </c>
      <c r="F56" s="5">
        <f t="shared" si="0"/>
        <v>0</v>
      </c>
    </row>
    <row r="57" spans="1:6" ht="18.75" x14ac:dyDescent="0.3">
      <c r="A57" s="1" t="s">
        <v>48</v>
      </c>
      <c r="B57" s="1" t="s">
        <v>49</v>
      </c>
      <c r="C57" s="2">
        <v>0</v>
      </c>
      <c r="D57" s="3"/>
      <c r="E57" s="3"/>
      <c r="F57" s="2">
        <f t="shared" si="0"/>
        <v>0</v>
      </c>
    </row>
    <row r="58" spans="1:6" ht="18.75" x14ac:dyDescent="0.3">
      <c r="A58" s="1" t="s">
        <v>50</v>
      </c>
      <c r="B58" s="1" t="s">
        <v>51</v>
      </c>
      <c r="C58" s="2">
        <v>0</v>
      </c>
      <c r="D58" s="3"/>
      <c r="E58" s="3"/>
      <c r="F58" s="2">
        <f t="shared" si="0"/>
        <v>0</v>
      </c>
    </row>
    <row r="59" spans="1:6" ht="18.75" x14ac:dyDescent="0.3">
      <c r="A59" s="7" t="s">
        <v>52</v>
      </c>
      <c r="B59" s="4" t="s">
        <v>53</v>
      </c>
      <c r="C59" s="5">
        <v>11669593.25</v>
      </c>
      <c r="D59" s="6">
        <v>230578.9</v>
      </c>
      <c r="E59" s="6"/>
      <c r="F59" s="5">
        <f t="shared" si="0"/>
        <v>11900172.15</v>
      </c>
    </row>
    <row r="60" spans="1:6" ht="18.75" x14ac:dyDescent="0.3">
      <c r="A60" s="4">
        <v>12</v>
      </c>
      <c r="B60" s="4" t="s">
        <v>54</v>
      </c>
      <c r="C60" s="5">
        <v>3120486761.3899999</v>
      </c>
      <c r="D60" s="6">
        <f>+D61</f>
        <v>747639.15</v>
      </c>
      <c r="E60" s="3"/>
      <c r="F60" s="5">
        <f t="shared" si="0"/>
        <v>3121234400.54</v>
      </c>
    </row>
    <row r="61" spans="1:6" ht="18.75" x14ac:dyDescent="0.3">
      <c r="A61" s="4">
        <v>1206</v>
      </c>
      <c r="B61" s="4" t="s">
        <v>55</v>
      </c>
      <c r="C61" s="5">
        <v>3115589123.1300001</v>
      </c>
      <c r="D61" s="6">
        <f>+D62+D80</f>
        <v>747639.15</v>
      </c>
      <c r="E61" s="3"/>
      <c r="F61" s="5">
        <f t="shared" si="0"/>
        <v>3116336762.2800002</v>
      </c>
    </row>
    <row r="62" spans="1:6" ht="18.75" x14ac:dyDescent="0.3">
      <c r="A62" s="7" t="s">
        <v>56</v>
      </c>
      <c r="B62" s="4" t="s">
        <v>57</v>
      </c>
      <c r="C62" s="5">
        <v>891960724.73000002</v>
      </c>
      <c r="D62" s="6">
        <f>+D66+D63+D64+D65+D67+D68+D69+D70+D71+D72+D73+D74+D75</f>
        <v>747639.15</v>
      </c>
      <c r="E62" s="3"/>
      <c r="F62" s="5">
        <f t="shared" si="0"/>
        <v>892708363.88</v>
      </c>
    </row>
    <row r="63" spans="1:6" ht="18.75" x14ac:dyDescent="0.3">
      <c r="A63" s="1" t="s">
        <v>58</v>
      </c>
      <c r="B63" s="1" t="s">
        <v>59</v>
      </c>
      <c r="C63" s="2">
        <v>292660966.66000003</v>
      </c>
      <c r="D63" s="3"/>
      <c r="E63" s="3"/>
      <c r="F63" s="2">
        <f t="shared" si="0"/>
        <v>292660966.66000003</v>
      </c>
    </row>
    <row r="64" spans="1:6" ht="18.75" x14ac:dyDescent="0.3">
      <c r="A64" s="1" t="s">
        <v>60</v>
      </c>
      <c r="B64" s="1" t="s">
        <v>61</v>
      </c>
      <c r="C64" s="2">
        <v>3072740.97</v>
      </c>
      <c r="D64" s="3">
        <v>540409.31999999995</v>
      </c>
      <c r="E64" s="3"/>
      <c r="F64" s="2">
        <f t="shared" si="0"/>
        <v>3613150.29</v>
      </c>
    </row>
    <row r="65" spans="1:6" ht="18.75" x14ac:dyDescent="0.3">
      <c r="A65" s="1" t="s">
        <v>62</v>
      </c>
      <c r="B65" s="1" t="s">
        <v>63</v>
      </c>
      <c r="C65" s="2">
        <v>187183455.44999999</v>
      </c>
      <c r="D65" s="3"/>
      <c r="E65" s="3"/>
      <c r="F65" s="2">
        <f t="shared" si="0"/>
        <v>187183455.44999999</v>
      </c>
    </row>
    <row r="66" spans="1:6" ht="18.75" x14ac:dyDescent="0.3">
      <c r="A66" s="1" t="s">
        <v>64</v>
      </c>
      <c r="B66" s="1" t="s">
        <v>65</v>
      </c>
      <c r="C66" s="2">
        <v>82067208.250000015</v>
      </c>
      <c r="D66" s="3">
        <v>164965.18</v>
      </c>
      <c r="E66" s="3"/>
      <c r="F66" s="2">
        <f t="shared" ref="F66:F93" si="1">+C66+D66-E66</f>
        <v>82232173.430000022</v>
      </c>
    </row>
    <row r="67" spans="1:6" ht="18.75" x14ac:dyDescent="0.3">
      <c r="A67" s="1" t="s">
        <v>66</v>
      </c>
      <c r="B67" s="1" t="s">
        <v>67</v>
      </c>
      <c r="C67" s="2">
        <v>2357892.4500000002</v>
      </c>
      <c r="D67" s="3"/>
      <c r="E67" s="3"/>
      <c r="F67" s="2">
        <f t="shared" si="1"/>
        <v>2357892.4500000002</v>
      </c>
    </row>
    <row r="68" spans="1:6" ht="18.75" x14ac:dyDescent="0.3">
      <c r="A68" s="1" t="s">
        <v>68</v>
      </c>
      <c r="B68" s="1" t="s">
        <v>69</v>
      </c>
      <c r="C68" s="2">
        <v>5590338.0499999998</v>
      </c>
      <c r="D68" s="3"/>
      <c r="E68" s="3"/>
      <c r="F68" s="2">
        <f t="shared" si="1"/>
        <v>5590338.0499999998</v>
      </c>
    </row>
    <row r="69" spans="1:6" ht="18.75" x14ac:dyDescent="0.3">
      <c r="A69" s="1" t="s">
        <v>70</v>
      </c>
      <c r="B69" s="1" t="s">
        <v>71</v>
      </c>
      <c r="C69" s="2">
        <v>18880885.850000001</v>
      </c>
      <c r="D69" s="3"/>
      <c r="E69" s="3"/>
      <c r="F69" s="2">
        <f t="shared" si="1"/>
        <v>18880885.850000001</v>
      </c>
    </row>
    <row r="70" spans="1:6" ht="18.75" x14ac:dyDescent="0.3">
      <c r="A70" s="1" t="s">
        <v>72</v>
      </c>
      <c r="B70" s="1" t="s">
        <v>73</v>
      </c>
      <c r="C70" s="2">
        <v>55443.48</v>
      </c>
      <c r="D70" s="3"/>
      <c r="E70" s="3"/>
      <c r="F70" s="2">
        <f t="shared" si="1"/>
        <v>55443.48</v>
      </c>
    </row>
    <row r="71" spans="1:6" ht="18.75" x14ac:dyDescent="0.3">
      <c r="A71" s="1" t="s">
        <v>74</v>
      </c>
      <c r="B71" s="1" t="s">
        <v>75</v>
      </c>
      <c r="C71" s="2">
        <v>-1578704.8</v>
      </c>
      <c r="D71" s="3"/>
      <c r="E71" s="3"/>
      <c r="F71" s="2">
        <f t="shared" si="1"/>
        <v>-1578704.8</v>
      </c>
    </row>
    <row r="72" spans="1:6" ht="18.75" x14ac:dyDescent="0.3">
      <c r="A72" s="1" t="s">
        <v>76</v>
      </c>
      <c r="B72" s="1" t="s">
        <v>77</v>
      </c>
      <c r="C72" s="2">
        <v>-1578704.8</v>
      </c>
      <c r="D72" s="3"/>
      <c r="E72" s="3"/>
      <c r="F72" s="2">
        <f t="shared" si="1"/>
        <v>-1578704.8</v>
      </c>
    </row>
    <row r="73" spans="1:6" ht="18.75" x14ac:dyDescent="0.3">
      <c r="A73" s="1" t="s">
        <v>78</v>
      </c>
      <c r="B73" s="1" t="s">
        <v>79</v>
      </c>
      <c r="C73" s="2">
        <v>74318348.090000004</v>
      </c>
      <c r="D73" s="3"/>
      <c r="E73" s="3"/>
      <c r="F73" s="2">
        <f t="shared" si="1"/>
        <v>74318348.090000004</v>
      </c>
    </row>
    <row r="74" spans="1:6" ht="18.75" x14ac:dyDescent="0.3">
      <c r="A74" s="1" t="s">
        <v>80</v>
      </c>
      <c r="B74" s="1" t="s">
        <v>81</v>
      </c>
      <c r="C74" s="2">
        <v>13553065.109999999</v>
      </c>
      <c r="D74" s="3">
        <v>42264.65</v>
      </c>
      <c r="E74" s="3"/>
      <c r="F74" s="2">
        <f t="shared" si="1"/>
        <v>13595329.76</v>
      </c>
    </row>
    <row r="75" spans="1:6" ht="18.75" x14ac:dyDescent="0.3">
      <c r="A75" s="1" t="s">
        <v>82</v>
      </c>
      <c r="B75" s="1" t="s">
        <v>83</v>
      </c>
      <c r="C75" s="2">
        <v>3490346.24</v>
      </c>
      <c r="D75" s="3"/>
      <c r="E75" s="3"/>
      <c r="F75" s="2">
        <f t="shared" si="1"/>
        <v>3490346.24</v>
      </c>
    </row>
    <row r="76" spans="1:6" ht="18.75" x14ac:dyDescent="0.3">
      <c r="A76" s="7" t="s">
        <v>84</v>
      </c>
      <c r="B76" s="4" t="s">
        <v>85</v>
      </c>
      <c r="C76" s="5">
        <v>357965595.04000002</v>
      </c>
      <c r="D76" s="3"/>
      <c r="E76" s="3"/>
      <c r="F76" s="5">
        <f t="shared" si="1"/>
        <v>357965595.04000002</v>
      </c>
    </row>
    <row r="77" spans="1:6" ht="18.75" x14ac:dyDescent="0.3">
      <c r="A77" s="1" t="s">
        <v>86</v>
      </c>
      <c r="B77" s="1" t="s">
        <v>87</v>
      </c>
      <c r="C77" s="2">
        <v>78289808.810000002</v>
      </c>
      <c r="D77" s="3"/>
      <c r="E77" s="3"/>
      <c r="F77" s="2">
        <f t="shared" si="1"/>
        <v>78289808.810000002</v>
      </c>
    </row>
    <row r="78" spans="1:6" ht="18.75" x14ac:dyDescent="0.3">
      <c r="A78" s="1" t="s">
        <v>88</v>
      </c>
      <c r="B78" s="1" t="s">
        <v>89</v>
      </c>
      <c r="C78" s="2">
        <v>155481898.47999999</v>
      </c>
      <c r="D78" s="3"/>
      <c r="E78" s="3"/>
      <c r="F78" s="2">
        <f t="shared" si="1"/>
        <v>155481898.47999999</v>
      </c>
    </row>
    <row r="79" spans="1:6" ht="18.75" x14ac:dyDescent="0.3">
      <c r="A79" s="1" t="s">
        <v>90</v>
      </c>
      <c r="B79" s="1" t="s">
        <v>91</v>
      </c>
      <c r="C79" s="2">
        <v>8000000</v>
      </c>
      <c r="D79" s="3"/>
      <c r="E79" s="3"/>
      <c r="F79" s="2">
        <f t="shared" si="1"/>
        <v>8000000</v>
      </c>
    </row>
    <row r="80" spans="1:6" ht="18.75" x14ac:dyDescent="0.3">
      <c r="A80" s="7" t="s">
        <v>92</v>
      </c>
      <c r="B80" s="4" t="s">
        <v>93</v>
      </c>
      <c r="C80" s="5">
        <v>1862830841.4799998</v>
      </c>
      <c r="D80" s="6">
        <f>+D84+D81+D82+D83+D85+D86+D87</f>
        <v>0</v>
      </c>
      <c r="E80" s="3"/>
      <c r="F80" s="5">
        <f t="shared" si="1"/>
        <v>1862830841.4799998</v>
      </c>
    </row>
    <row r="81" spans="1:6" ht="18.75" x14ac:dyDescent="0.3">
      <c r="A81" s="1" t="s">
        <v>94</v>
      </c>
      <c r="B81" s="1" t="s">
        <v>95</v>
      </c>
      <c r="C81" s="2">
        <v>67771805.159999996</v>
      </c>
      <c r="D81" s="3"/>
      <c r="E81" s="3"/>
      <c r="F81" s="2">
        <f t="shared" si="1"/>
        <v>67771805.159999996</v>
      </c>
    </row>
    <row r="82" spans="1:6" ht="18.75" x14ac:dyDescent="0.3">
      <c r="A82" s="1" t="s">
        <v>96</v>
      </c>
      <c r="B82" s="1" t="s">
        <v>97</v>
      </c>
      <c r="C82" s="2">
        <v>168905577.61000001</v>
      </c>
      <c r="D82" s="3"/>
      <c r="E82" s="3"/>
      <c r="F82" s="2">
        <f t="shared" si="1"/>
        <v>168905577.61000001</v>
      </c>
    </row>
    <row r="83" spans="1:6" ht="18.75" x14ac:dyDescent="0.3">
      <c r="A83" s="1" t="s">
        <v>98</v>
      </c>
      <c r="B83" s="1" t="s">
        <v>99</v>
      </c>
      <c r="C83" s="2">
        <v>43667514.030000001</v>
      </c>
      <c r="D83" s="3"/>
      <c r="E83" s="3"/>
      <c r="F83" s="2">
        <f t="shared" si="1"/>
        <v>43667514.030000001</v>
      </c>
    </row>
    <row r="84" spans="1:6" ht="18.75" x14ac:dyDescent="0.3">
      <c r="A84" s="1" t="s">
        <v>100</v>
      </c>
      <c r="B84" s="1" t="s">
        <v>101</v>
      </c>
      <c r="C84" s="2">
        <v>1112339850.77</v>
      </c>
      <c r="D84" s="3"/>
      <c r="E84" s="3"/>
      <c r="F84" s="2">
        <f t="shared" si="1"/>
        <v>1112339850.77</v>
      </c>
    </row>
    <row r="85" spans="1:6" ht="18.75" x14ac:dyDescent="0.3">
      <c r="A85" s="1" t="s">
        <v>102</v>
      </c>
      <c r="B85" s="1" t="s">
        <v>103</v>
      </c>
      <c r="C85" s="2">
        <v>138843075.78</v>
      </c>
      <c r="D85" s="3"/>
      <c r="E85" s="3"/>
      <c r="F85" s="2">
        <f t="shared" si="1"/>
        <v>138843075.78</v>
      </c>
    </row>
    <row r="86" spans="1:6" ht="18.75" x14ac:dyDescent="0.3">
      <c r="A86" s="1" t="s">
        <v>104</v>
      </c>
      <c r="B86" s="1" t="s">
        <v>105</v>
      </c>
      <c r="C86" s="2">
        <v>88839229</v>
      </c>
      <c r="D86" s="3"/>
      <c r="E86" s="3"/>
      <c r="F86" s="2">
        <f t="shared" si="1"/>
        <v>88839229</v>
      </c>
    </row>
    <row r="87" spans="1:6" ht="18.75" x14ac:dyDescent="0.3">
      <c r="A87" s="1" t="s">
        <v>106</v>
      </c>
      <c r="B87" s="1" t="s">
        <v>107</v>
      </c>
      <c r="C87" s="2">
        <v>214046971.21000001</v>
      </c>
      <c r="D87" s="3"/>
      <c r="E87" s="3"/>
      <c r="F87" s="2">
        <f t="shared" si="1"/>
        <v>214046971.21000001</v>
      </c>
    </row>
    <row r="88" spans="1:6" ht="18.75" x14ac:dyDescent="0.3">
      <c r="A88" s="7" t="s">
        <v>108</v>
      </c>
      <c r="B88" s="4" t="s">
        <v>109</v>
      </c>
      <c r="C88" s="5">
        <v>2826961.88</v>
      </c>
      <c r="D88" s="3"/>
      <c r="E88" s="3"/>
      <c r="F88" s="5">
        <f t="shared" si="1"/>
        <v>2826961.88</v>
      </c>
    </row>
    <row r="89" spans="1:6" ht="18.75" x14ac:dyDescent="0.3">
      <c r="A89" s="1" t="s">
        <v>110</v>
      </c>
      <c r="B89" s="1" t="s">
        <v>111</v>
      </c>
      <c r="C89" s="2">
        <v>766961.88</v>
      </c>
      <c r="D89" s="3"/>
      <c r="E89" s="3"/>
      <c r="F89" s="2">
        <f t="shared" si="1"/>
        <v>766961.88</v>
      </c>
    </row>
    <row r="90" spans="1:6" ht="18.75" x14ac:dyDescent="0.3">
      <c r="A90" s="1" t="s">
        <v>112</v>
      </c>
      <c r="B90" s="1" t="s">
        <v>113</v>
      </c>
      <c r="C90" s="2">
        <v>2060000</v>
      </c>
      <c r="D90" s="3"/>
      <c r="E90" s="3"/>
      <c r="F90" s="2">
        <f t="shared" si="1"/>
        <v>2060000</v>
      </c>
    </row>
    <row r="91" spans="1:6" ht="18.75" x14ac:dyDescent="0.3">
      <c r="A91" s="4">
        <v>1208</v>
      </c>
      <c r="B91" s="4" t="s">
        <v>114</v>
      </c>
      <c r="C91" s="5">
        <v>1376266.26</v>
      </c>
      <c r="D91" s="3"/>
      <c r="E91" s="3"/>
      <c r="F91" s="5">
        <f t="shared" si="1"/>
        <v>1376266.26</v>
      </c>
    </row>
    <row r="92" spans="1:6" ht="18.75" x14ac:dyDescent="0.3">
      <c r="A92" s="1" t="s">
        <v>115</v>
      </c>
      <c r="B92" s="1" t="s">
        <v>116</v>
      </c>
      <c r="C92" s="2">
        <v>1376266.26</v>
      </c>
      <c r="D92" s="3"/>
      <c r="E92" s="3"/>
      <c r="F92" s="2">
        <f t="shared" si="1"/>
        <v>1376266.26</v>
      </c>
    </row>
    <row r="93" spans="1:6" ht="18.75" x14ac:dyDescent="0.3">
      <c r="A93" s="1" t="s">
        <v>117</v>
      </c>
      <c r="B93" s="1" t="s">
        <v>118</v>
      </c>
      <c r="C93" s="2">
        <v>1376266.26</v>
      </c>
      <c r="D93" s="3"/>
      <c r="E93" s="3"/>
      <c r="F93" s="2">
        <f t="shared" si="1"/>
        <v>1376266.26</v>
      </c>
    </row>
    <row r="94" spans="1:6" ht="18.75" x14ac:dyDescent="0.3">
      <c r="A94" s="4">
        <v>2</v>
      </c>
      <c r="B94" s="4" t="s">
        <v>119</v>
      </c>
      <c r="C94" s="5">
        <v>584377957.68000007</v>
      </c>
      <c r="D94" s="6">
        <f>+D95</f>
        <v>93443717.489999995</v>
      </c>
      <c r="E94" s="6">
        <f>+E95</f>
        <v>102035191.63</v>
      </c>
      <c r="F94" s="5">
        <f t="shared" ref="F94:F158" si="2">+C94-D94+E94</f>
        <v>592969431.82000005</v>
      </c>
    </row>
    <row r="95" spans="1:6" ht="18.75" x14ac:dyDescent="0.3">
      <c r="A95" s="4">
        <v>21</v>
      </c>
      <c r="B95" s="4" t="s">
        <v>120</v>
      </c>
      <c r="C95" s="5">
        <v>558124455.78000009</v>
      </c>
      <c r="D95" s="6">
        <f>+D96</f>
        <v>93443717.489999995</v>
      </c>
      <c r="E95" s="6">
        <f>+E96</f>
        <v>102035191.63</v>
      </c>
      <c r="F95" s="5">
        <f t="shared" si="2"/>
        <v>566715929.92000008</v>
      </c>
    </row>
    <row r="96" spans="1:6" ht="18.75" x14ac:dyDescent="0.3">
      <c r="A96" s="4">
        <v>2103</v>
      </c>
      <c r="B96" s="4" t="s">
        <v>121</v>
      </c>
      <c r="C96" s="5">
        <v>556718095.74000001</v>
      </c>
      <c r="D96" s="6">
        <f>+D97+D447+D473</f>
        <v>93443717.489999995</v>
      </c>
      <c r="E96" s="6">
        <f>+E97+E447+E473</f>
        <v>102035191.63</v>
      </c>
      <c r="F96" s="5">
        <f t="shared" si="2"/>
        <v>565309569.88</v>
      </c>
    </row>
    <row r="97" spans="1:6" ht="18.75" x14ac:dyDescent="0.3">
      <c r="A97" s="4" t="s">
        <v>122</v>
      </c>
      <c r="B97" s="4" t="s">
        <v>123</v>
      </c>
      <c r="C97" s="5">
        <v>519089290.99999994</v>
      </c>
      <c r="D97" s="6">
        <f>+D98</f>
        <v>9546041.1400000006</v>
      </c>
      <c r="E97" s="6">
        <f>+E98</f>
        <v>18138674.550000004</v>
      </c>
      <c r="F97" s="5">
        <f t="shared" si="2"/>
        <v>527681924.40999997</v>
      </c>
    </row>
    <row r="98" spans="1:6" ht="18.75" x14ac:dyDescent="0.3">
      <c r="A98" s="4" t="s">
        <v>124</v>
      </c>
      <c r="B98" s="4" t="s">
        <v>125</v>
      </c>
      <c r="C98" s="5">
        <v>518871290.99999994</v>
      </c>
      <c r="D98" s="6">
        <f>SUM(D99:D446)</f>
        <v>9546041.1400000006</v>
      </c>
      <c r="E98" s="6">
        <f>SUM(E99:E446)</f>
        <v>18138674.550000004</v>
      </c>
      <c r="F98" s="5">
        <f t="shared" si="2"/>
        <v>527463924.40999997</v>
      </c>
    </row>
    <row r="99" spans="1:6" ht="18.75" x14ac:dyDescent="0.3">
      <c r="A99" s="1" t="s">
        <v>126</v>
      </c>
      <c r="B99" s="1" t="s">
        <v>127</v>
      </c>
      <c r="C99" s="2">
        <v>0</v>
      </c>
      <c r="D99" s="3"/>
      <c r="E99" s="3"/>
      <c r="F99" s="2">
        <f t="shared" si="2"/>
        <v>0</v>
      </c>
    </row>
    <row r="100" spans="1:6" ht="18.75" x14ac:dyDescent="0.3">
      <c r="A100" s="1" t="s">
        <v>128</v>
      </c>
      <c r="B100" s="1" t="s">
        <v>129</v>
      </c>
      <c r="C100" s="2">
        <v>0</v>
      </c>
      <c r="D100" s="3">
        <v>19293</v>
      </c>
      <c r="E100" s="3">
        <v>19293</v>
      </c>
      <c r="F100" s="2">
        <f t="shared" si="2"/>
        <v>0</v>
      </c>
    </row>
    <row r="101" spans="1:6" ht="18.75" x14ac:dyDescent="0.3">
      <c r="A101" s="1" t="s">
        <v>130</v>
      </c>
      <c r="B101" s="1" t="s">
        <v>131</v>
      </c>
      <c r="C101" s="3">
        <v>612087.48</v>
      </c>
      <c r="D101" s="3"/>
      <c r="E101" s="3"/>
      <c r="F101" s="2">
        <f t="shared" si="2"/>
        <v>612087.48</v>
      </c>
    </row>
    <row r="102" spans="1:6" ht="18.75" x14ac:dyDescent="0.3">
      <c r="A102" s="1" t="s">
        <v>132</v>
      </c>
      <c r="B102" s="1" t="s">
        <v>133</v>
      </c>
      <c r="C102" s="3">
        <v>0</v>
      </c>
      <c r="D102" s="3"/>
      <c r="E102" s="3"/>
      <c r="F102" s="2">
        <f t="shared" si="2"/>
        <v>0</v>
      </c>
    </row>
    <row r="103" spans="1:6" ht="18.75" x14ac:dyDescent="0.3">
      <c r="A103" s="1" t="s">
        <v>134</v>
      </c>
      <c r="B103" s="1" t="s">
        <v>135</v>
      </c>
      <c r="C103" s="3">
        <v>1059.76</v>
      </c>
      <c r="D103" s="3"/>
      <c r="E103" s="3"/>
      <c r="F103" s="2">
        <f t="shared" si="2"/>
        <v>1059.76</v>
      </c>
    </row>
    <row r="104" spans="1:6" ht="18.75" x14ac:dyDescent="0.3">
      <c r="A104" s="1" t="s">
        <v>136</v>
      </c>
      <c r="B104" s="1" t="s">
        <v>137</v>
      </c>
      <c r="C104" s="3">
        <v>0</v>
      </c>
      <c r="D104" s="3"/>
      <c r="E104" s="3"/>
      <c r="F104" s="2">
        <f t="shared" si="2"/>
        <v>0</v>
      </c>
    </row>
    <row r="105" spans="1:6" ht="18.75" x14ac:dyDescent="0.3">
      <c r="A105" s="1" t="s">
        <v>138</v>
      </c>
      <c r="B105" s="1" t="s">
        <v>139</v>
      </c>
      <c r="C105" s="3">
        <v>0</v>
      </c>
      <c r="D105" s="3"/>
      <c r="E105" s="3"/>
      <c r="F105" s="2">
        <f t="shared" si="2"/>
        <v>0</v>
      </c>
    </row>
    <row r="106" spans="1:6" ht="18.75" x14ac:dyDescent="0.3">
      <c r="A106" s="1" t="s">
        <v>140</v>
      </c>
      <c r="B106" s="1" t="s">
        <v>141</v>
      </c>
      <c r="C106" s="3">
        <v>1232760.3</v>
      </c>
      <c r="D106" s="3"/>
      <c r="E106" s="3"/>
      <c r="F106" s="2">
        <f t="shared" si="2"/>
        <v>1232760.3</v>
      </c>
    </row>
    <row r="107" spans="1:6" ht="18.75" x14ac:dyDescent="0.3">
      <c r="A107" s="1" t="s">
        <v>142</v>
      </c>
      <c r="B107" s="1" t="s">
        <v>143</v>
      </c>
      <c r="C107" s="3">
        <v>57750</v>
      </c>
      <c r="D107" s="3"/>
      <c r="E107" s="3"/>
      <c r="F107" s="2">
        <f t="shared" si="2"/>
        <v>57750</v>
      </c>
    </row>
    <row r="108" spans="1:6" ht="18.75" x14ac:dyDescent="0.3">
      <c r="A108" s="1" t="s">
        <v>144</v>
      </c>
      <c r="B108" s="1" t="s">
        <v>145</v>
      </c>
      <c r="C108" s="3">
        <v>978642.02</v>
      </c>
      <c r="D108" s="3"/>
      <c r="E108" s="3"/>
      <c r="F108" s="2">
        <f t="shared" si="2"/>
        <v>978642.02</v>
      </c>
    </row>
    <row r="109" spans="1:6" ht="18.75" x14ac:dyDescent="0.3">
      <c r="A109" s="1" t="s">
        <v>1053</v>
      </c>
      <c r="B109" s="1" t="s">
        <v>1054</v>
      </c>
      <c r="C109" s="3">
        <v>0</v>
      </c>
      <c r="D109" s="3"/>
      <c r="E109" s="3"/>
      <c r="F109" s="2">
        <f t="shared" si="2"/>
        <v>0</v>
      </c>
    </row>
    <row r="110" spans="1:6" ht="18.75" x14ac:dyDescent="0.3">
      <c r="A110" s="1" t="s">
        <v>146</v>
      </c>
      <c r="B110" s="1" t="s">
        <v>147</v>
      </c>
      <c r="C110" s="3">
        <v>0</v>
      </c>
      <c r="D110" s="3"/>
      <c r="E110" s="3"/>
      <c r="F110" s="2">
        <f t="shared" si="2"/>
        <v>0</v>
      </c>
    </row>
    <row r="111" spans="1:6" ht="18.75" x14ac:dyDescent="0.3">
      <c r="A111" s="1" t="s">
        <v>148</v>
      </c>
      <c r="B111" s="1" t="s">
        <v>149</v>
      </c>
      <c r="C111" s="3">
        <v>47894.48</v>
      </c>
      <c r="D111" s="3"/>
      <c r="E111" s="3">
        <v>30275</v>
      </c>
      <c r="F111" s="2">
        <f t="shared" si="2"/>
        <v>78169.48000000001</v>
      </c>
    </row>
    <row r="112" spans="1:6" ht="18.75" x14ac:dyDescent="0.3">
      <c r="A112" s="1" t="s">
        <v>150</v>
      </c>
      <c r="B112" s="1" t="s">
        <v>151</v>
      </c>
      <c r="C112" s="3">
        <v>0</v>
      </c>
      <c r="D112" s="3"/>
      <c r="E112" s="3"/>
      <c r="F112" s="2">
        <f t="shared" si="2"/>
        <v>0</v>
      </c>
    </row>
    <row r="113" spans="1:6" ht="18.75" x14ac:dyDescent="0.3">
      <c r="A113" s="1" t="s">
        <v>152</v>
      </c>
      <c r="B113" s="1" t="s">
        <v>153</v>
      </c>
      <c r="C113" s="3">
        <v>63720</v>
      </c>
      <c r="D113" s="3"/>
      <c r="E113" s="3"/>
      <c r="F113" s="2">
        <f t="shared" si="2"/>
        <v>63720</v>
      </c>
    </row>
    <row r="114" spans="1:6" ht="18.75" x14ac:dyDescent="0.3">
      <c r="A114" s="1" t="s">
        <v>154</v>
      </c>
      <c r="B114" s="1" t="s">
        <v>155</v>
      </c>
      <c r="C114" s="3">
        <v>112101.8</v>
      </c>
      <c r="D114" s="3"/>
      <c r="E114" s="3"/>
      <c r="F114" s="2">
        <f t="shared" si="2"/>
        <v>112101.8</v>
      </c>
    </row>
    <row r="115" spans="1:6" ht="18.75" x14ac:dyDescent="0.3">
      <c r="A115" s="1" t="s">
        <v>156</v>
      </c>
      <c r="B115" s="1" t="s">
        <v>157</v>
      </c>
      <c r="C115" s="3">
        <v>94333.919999994047</v>
      </c>
      <c r="D115" s="3">
        <v>49519.92</v>
      </c>
      <c r="E115" s="3">
        <v>53876</v>
      </c>
      <c r="F115" s="2">
        <f t="shared" si="2"/>
        <v>98689.999999994048</v>
      </c>
    </row>
    <row r="116" spans="1:6" ht="18.75" x14ac:dyDescent="0.3">
      <c r="A116" s="1" t="s">
        <v>158</v>
      </c>
      <c r="B116" s="1" t="s">
        <v>159</v>
      </c>
      <c r="C116" s="3">
        <v>0</v>
      </c>
      <c r="D116" s="3"/>
      <c r="E116" s="3"/>
      <c r="F116" s="2">
        <f t="shared" si="2"/>
        <v>0</v>
      </c>
    </row>
    <row r="117" spans="1:6" ht="18.75" x14ac:dyDescent="0.3">
      <c r="A117" s="1" t="s">
        <v>160</v>
      </c>
      <c r="B117" s="1" t="s">
        <v>161</v>
      </c>
      <c r="C117" s="3">
        <v>7894.5</v>
      </c>
      <c r="D117" s="3"/>
      <c r="E117" s="3"/>
      <c r="F117" s="2">
        <f t="shared" si="2"/>
        <v>7894.5</v>
      </c>
    </row>
    <row r="118" spans="1:6" ht="18.75" x14ac:dyDescent="0.3">
      <c r="A118" s="1" t="s">
        <v>162</v>
      </c>
      <c r="B118" s="1" t="s">
        <v>163</v>
      </c>
      <c r="C118" s="3">
        <v>120999.78</v>
      </c>
      <c r="D118" s="3"/>
      <c r="E118" s="3"/>
      <c r="F118" s="2">
        <f t="shared" si="2"/>
        <v>120999.78</v>
      </c>
    </row>
    <row r="119" spans="1:6" ht="18.75" x14ac:dyDescent="0.3">
      <c r="A119" s="1" t="s">
        <v>164</v>
      </c>
      <c r="B119" s="1" t="s">
        <v>165</v>
      </c>
      <c r="C119" s="3">
        <v>1541978.02</v>
      </c>
      <c r="D119" s="3"/>
      <c r="E119" s="3"/>
      <c r="F119" s="2">
        <f t="shared" si="2"/>
        <v>1541978.02</v>
      </c>
    </row>
    <row r="120" spans="1:6" ht="18.75" x14ac:dyDescent="0.3">
      <c r="A120" s="1" t="s">
        <v>166</v>
      </c>
      <c r="B120" s="1" t="s">
        <v>167</v>
      </c>
      <c r="C120" s="3">
        <v>1335.4</v>
      </c>
      <c r="D120" s="3"/>
      <c r="E120" s="3"/>
      <c r="F120" s="2">
        <f t="shared" si="2"/>
        <v>1335.4</v>
      </c>
    </row>
    <row r="121" spans="1:6" ht="18.75" x14ac:dyDescent="0.3">
      <c r="A121" s="1" t="s">
        <v>168</v>
      </c>
      <c r="B121" s="1" t="s">
        <v>169</v>
      </c>
      <c r="C121" s="3">
        <v>92871.02</v>
      </c>
      <c r="D121" s="3"/>
      <c r="E121" s="3"/>
      <c r="F121" s="2">
        <f t="shared" si="2"/>
        <v>92871.02</v>
      </c>
    </row>
    <row r="122" spans="1:6" ht="18.75" x14ac:dyDescent="0.3">
      <c r="A122" s="1" t="s">
        <v>170</v>
      </c>
      <c r="B122" s="1" t="s">
        <v>171</v>
      </c>
      <c r="C122" s="3">
        <v>0</v>
      </c>
      <c r="D122" s="3"/>
      <c r="E122" s="3"/>
      <c r="F122" s="2">
        <f t="shared" si="2"/>
        <v>0</v>
      </c>
    </row>
    <row r="123" spans="1:6" ht="18.75" x14ac:dyDescent="0.3">
      <c r="A123" s="1" t="s">
        <v>172</v>
      </c>
      <c r="B123" s="1" t="s">
        <v>173</v>
      </c>
      <c r="C123" s="3">
        <v>4230225.32</v>
      </c>
      <c r="D123" s="3"/>
      <c r="E123" s="3"/>
      <c r="F123" s="2">
        <f t="shared" si="2"/>
        <v>4230225.32</v>
      </c>
    </row>
    <row r="124" spans="1:6" ht="18.75" x14ac:dyDescent="0.3">
      <c r="A124" s="1" t="s">
        <v>174</v>
      </c>
      <c r="B124" s="1" t="s">
        <v>175</v>
      </c>
      <c r="C124" s="3">
        <v>19038196.010000002</v>
      </c>
      <c r="D124" s="3"/>
      <c r="E124" s="3"/>
      <c r="F124" s="2">
        <f t="shared" si="2"/>
        <v>19038196.010000002</v>
      </c>
    </row>
    <row r="125" spans="1:6" ht="18.75" x14ac:dyDescent="0.3">
      <c r="A125" s="1" t="s">
        <v>150</v>
      </c>
      <c r="B125" s="1" t="s">
        <v>176</v>
      </c>
      <c r="C125" s="3">
        <v>0</v>
      </c>
      <c r="D125" s="3"/>
      <c r="E125" s="3"/>
      <c r="F125" s="2">
        <f t="shared" si="2"/>
        <v>0</v>
      </c>
    </row>
    <row r="126" spans="1:6" ht="18.75" x14ac:dyDescent="0.3">
      <c r="A126" s="1" t="s">
        <v>177</v>
      </c>
      <c r="B126" s="1" t="s">
        <v>178</v>
      </c>
      <c r="C126" s="3">
        <v>319206.53000000003</v>
      </c>
      <c r="D126" s="3"/>
      <c r="E126" s="3"/>
      <c r="F126" s="2">
        <f t="shared" si="2"/>
        <v>319206.53000000003</v>
      </c>
    </row>
    <row r="127" spans="1:6" ht="18.75" x14ac:dyDescent="0.3">
      <c r="A127" s="1" t="s">
        <v>179</v>
      </c>
      <c r="B127" s="1" t="s">
        <v>180</v>
      </c>
      <c r="C127" s="3">
        <v>261317.88</v>
      </c>
      <c r="D127" s="3"/>
      <c r="E127" s="3"/>
      <c r="F127" s="2">
        <f t="shared" si="2"/>
        <v>261317.88</v>
      </c>
    </row>
    <row r="128" spans="1:6" ht="18.75" x14ac:dyDescent="0.3">
      <c r="A128" s="1" t="s">
        <v>181</v>
      </c>
      <c r="B128" s="1" t="s">
        <v>182</v>
      </c>
      <c r="C128" s="3">
        <v>69969.31</v>
      </c>
      <c r="D128" s="3"/>
      <c r="E128" s="3"/>
      <c r="F128" s="2">
        <f t="shared" si="2"/>
        <v>69969.31</v>
      </c>
    </row>
    <row r="129" spans="1:6" ht="18.75" x14ac:dyDescent="0.3">
      <c r="A129" s="1" t="s">
        <v>183</v>
      </c>
      <c r="B129" s="1" t="s">
        <v>184</v>
      </c>
      <c r="C129" s="3">
        <v>130824.41</v>
      </c>
      <c r="D129" s="3"/>
      <c r="E129" s="3"/>
      <c r="F129" s="2">
        <f t="shared" si="2"/>
        <v>130824.41</v>
      </c>
    </row>
    <row r="130" spans="1:6" ht="18.75" x14ac:dyDescent="0.3">
      <c r="A130" s="1" t="s">
        <v>185</v>
      </c>
      <c r="B130" s="1" t="s">
        <v>186</v>
      </c>
      <c r="C130" s="3">
        <v>218037.3</v>
      </c>
      <c r="D130" s="3"/>
      <c r="E130" s="3"/>
      <c r="F130" s="2">
        <f t="shared" si="2"/>
        <v>218037.3</v>
      </c>
    </row>
    <row r="131" spans="1:6" ht="18.75" x14ac:dyDescent="0.3">
      <c r="A131" s="1" t="s">
        <v>187</v>
      </c>
      <c r="B131" s="1" t="s">
        <v>188</v>
      </c>
      <c r="C131" s="3">
        <v>537322.66</v>
      </c>
      <c r="D131" s="3"/>
      <c r="E131" s="3"/>
      <c r="F131" s="2">
        <f t="shared" si="2"/>
        <v>537322.66</v>
      </c>
    </row>
    <row r="132" spans="1:6" ht="18.75" x14ac:dyDescent="0.3">
      <c r="A132" s="1" t="s">
        <v>189</v>
      </c>
      <c r="B132" s="1" t="s">
        <v>190</v>
      </c>
      <c r="C132" s="3">
        <v>210696.62</v>
      </c>
      <c r="D132" s="3">
        <v>70800</v>
      </c>
      <c r="E132" s="3">
        <v>59000</v>
      </c>
      <c r="F132" s="2">
        <f t="shared" si="2"/>
        <v>198896.62</v>
      </c>
    </row>
    <row r="133" spans="1:6" ht="18.75" x14ac:dyDescent="0.3">
      <c r="A133" s="1" t="s">
        <v>191</v>
      </c>
      <c r="B133" s="1" t="s">
        <v>192</v>
      </c>
      <c r="C133" s="3">
        <v>0</v>
      </c>
      <c r="D133" s="3"/>
      <c r="E133" s="3"/>
      <c r="F133" s="2">
        <f t="shared" si="2"/>
        <v>0</v>
      </c>
    </row>
    <row r="134" spans="1:6" ht="18.75" x14ac:dyDescent="0.3">
      <c r="A134" s="1" t="s">
        <v>193</v>
      </c>
      <c r="B134" s="1" t="s">
        <v>194</v>
      </c>
      <c r="C134" s="3">
        <v>495926.81</v>
      </c>
      <c r="D134" s="3"/>
      <c r="E134" s="3"/>
      <c r="F134" s="2">
        <f t="shared" si="2"/>
        <v>495926.81</v>
      </c>
    </row>
    <row r="135" spans="1:6" ht="18.75" x14ac:dyDescent="0.3">
      <c r="A135" s="1" t="s">
        <v>195</v>
      </c>
      <c r="B135" s="1" t="s">
        <v>196</v>
      </c>
      <c r="C135" s="3">
        <v>62320</v>
      </c>
      <c r="D135" s="3"/>
      <c r="E135" s="3"/>
      <c r="F135" s="2">
        <f t="shared" si="2"/>
        <v>62320</v>
      </c>
    </row>
    <row r="136" spans="1:6" ht="18.75" x14ac:dyDescent="0.3">
      <c r="A136" s="1" t="s">
        <v>197</v>
      </c>
      <c r="B136" s="1" t="s">
        <v>198</v>
      </c>
      <c r="C136" s="3">
        <v>75298</v>
      </c>
      <c r="D136" s="3"/>
      <c r="E136" s="3"/>
      <c r="F136" s="2">
        <f t="shared" si="2"/>
        <v>75298</v>
      </c>
    </row>
    <row r="137" spans="1:6" ht="18.75" x14ac:dyDescent="0.3">
      <c r="A137" s="1" t="s">
        <v>199</v>
      </c>
      <c r="B137" s="1" t="s">
        <v>200</v>
      </c>
      <c r="C137" s="3">
        <v>0</v>
      </c>
      <c r="D137" s="3"/>
      <c r="E137" s="3"/>
      <c r="F137" s="2">
        <f t="shared" si="2"/>
        <v>0</v>
      </c>
    </row>
    <row r="138" spans="1:6" ht="18.75" x14ac:dyDescent="0.3">
      <c r="A138" s="1" t="s">
        <v>201</v>
      </c>
      <c r="B138" s="1" t="s">
        <v>202</v>
      </c>
      <c r="C138" s="3">
        <v>173103</v>
      </c>
      <c r="D138" s="3">
        <v>128856</v>
      </c>
      <c r="E138" s="3">
        <v>54273</v>
      </c>
      <c r="F138" s="2">
        <f t="shared" si="2"/>
        <v>98520</v>
      </c>
    </row>
    <row r="139" spans="1:6" ht="18.75" x14ac:dyDescent="0.3">
      <c r="A139" s="1" t="s">
        <v>203</v>
      </c>
      <c r="B139" s="1" t="s">
        <v>204</v>
      </c>
      <c r="C139" s="3">
        <v>258302.89</v>
      </c>
      <c r="D139" s="3"/>
      <c r="E139" s="3"/>
      <c r="F139" s="2">
        <f t="shared" si="2"/>
        <v>258302.89</v>
      </c>
    </row>
    <row r="140" spans="1:6" ht="18.75" x14ac:dyDescent="0.3">
      <c r="A140" s="1" t="s">
        <v>205</v>
      </c>
      <c r="B140" s="1" t="s">
        <v>206</v>
      </c>
      <c r="C140" s="3">
        <v>0</v>
      </c>
      <c r="D140" s="3"/>
      <c r="E140" s="3"/>
      <c r="F140" s="2">
        <f t="shared" si="2"/>
        <v>0</v>
      </c>
    </row>
    <row r="141" spans="1:6" ht="18.75" x14ac:dyDescent="0.3">
      <c r="A141" s="1" t="s">
        <v>207</v>
      </c>
      <c r="B141" s="1" t="s">
        <v>208</v>
      </c>
      <c r="C141" s="3">
        <v>914918.93</v>
      </c>
      <c r="D141" s="3"/>
      <c r="E141" s="3"/>
      <c r="F141" s="2">
        <f t="shared" si="2"/>
        <v>914918.93</v>
      </c>
    </row>
    <row r="142" spans="1:6" ht="18.75" x14ac:dyDescent="0.3">
      <c r="A142" s="1" t="s">
        <v>209</v>
      </c>
      <c r="B142" s="1" t="s">
        <v>210</v>
      </c>
      <c r="C142" s="3">
        <v>1201421.8600000001</v>
      </c>
      <c r="D142" s="3"/>
      <c r="E142" s="3"/>
      <c r="F142" s="2">
        <f t="shared" si="2"/>
        <v>1201421.8600000001</v>
      </c>
    </row>
    <row r="143" spans="1:6" ht="18.75" x14ac:dyDescent="0.3">
      <c r="A143" s="1" t="s">
        <v>211</v>
      </c>
      <c r="B143" s="1" t="s">
        <v>212</v>
      </c>
      <c r="C143" s="3">
        <v>115735</v>
      </c>
      <c r="D143" s="3"/>
      <c r="E143" s="3"/>
      <c r="F143" s="2">
        <f t="shared" si="2"/>
        <v>115735</v>
      </c>
    </row>
    <row r="144" spans="1:6" ht="18.75" x14ac:dyDescent="0.3">
      <c r="A144" s="1" t="s">
        <v>213</v>
      </c>
      <c r="B144" s="1" t="s">
        <v>214</v>
      </c>
      <c r="C144" s="3">
        <v>57430.96</v>
      </c>
      <c r="D144" s="3"/>
      <c r="E144" s="3"/>
      <c r="F144" s="2">
        <f t="shared" si="2"/>
        <v>57430.96</v>
      </c>
    </row>
    <row r="145" spans="1:6" ht="18.75" x14ac:dyDescent="0.3">
      <c r="A145" s="1" t="s">
        <v>215</v>
      </c>
      <c r="B145" s="1" t="s">
        <v>216</v>
      </c>
      <c r="C145" s="3">
        <v>0</v>
      </c>
      <c r="D145" s="3"/>
      <c r="E145" s="3"/>
      <c r="F145" s="2">
        <f t="shared" si="2"/>
        <v>0</v>
      </c>
    </row>
    <row r="146" spans="1:6" ht="18.75" x14ac:dyDescent="0.3">
      <c r="A146" s="1" t="s">
        <v>217</v>
      </c>
      <c r="B146" s="1" t="s">
        <v>218</v>
      </c>
      <c r="C146" s="3">
        <v>0</v>
      </c>
      <c r="D146" s="3"/>
      <c r="E146" s="3"/>
      <c r="F146" s="2">
        <f t="shared" si="2"/>
        <v>0</v>
      </c>
    </row>
    <row r="147" spans="1:6" ht="18.75" x14ac:dyDescent="0.3">
      <c r="A147" s="1" t="s">
        <v>219</v>
      </c>
      <c r="B147" s="1" t="s">
        <v>220</v>
      </c>
      <c r="C147" s="3">
        <v>8737062.5600000005</v>
      </c>
      <c r="D147" s="3"/>
      <c r="E147" s="3"/>
      <c r="F147" s="2">
        <f t="shared" si="2"/>
        <v>8737062.5600000005</v>
      </c>
    </row>
    <row r="148" spans="1:6" ht="18.75" x14ac:dyDescent="0.3">
      <c r="A148" s="1" t="s">
        <v>221</v>
      </c>
      <c r="B148" s="1" t="s">
        <v>222</v>
      </c>
      <c r="C148" s="3">
        <v>94691.22</v>
      </c>
      <c r="D148" s="3"/>
      <c r="E148" s="3"/>
      <c r="F148" s="2">
        <f t="shared" si="2"/>
        <v>94691.22</v>
      </c>
    </row>
    <row r="149" spans="1:6" ht="18.75" x14ac:dyDescent="0.3">
      <c r="A149" s="1" t="s">
        <v>223</v>
      </c>
      <c r="B149" s="1" t="s">
        <v>224</v>
      </c>
      <c r="C149" s="3">
        <v>0</v>
      </c>
      <c r="D149" s="3"/>
      <c r="E149" s="3"/>
      <c r="F149" s="2">
        <f t="shared" si="2"/>
        <v>0</v>
      </c>
    </row>
    <row r="150" spans="1:6" ht="18.75" x14ac:dyDescent="0.3">
      <c r="A150" s="1" t="s">
        <v>225</v>
      </c>
      <c r="B150" s="1" t="s">
        <v>226</v>
      </c>
      <c r="C150" s="3">
        <v>254855.67</v>
      </c>
      <c r="D150" s="3"/>
      <c r="E150" s="3"/>
      <c r="F150" s="2">
        <f t="shared" si="2"/>
        <v>254855.67</v>
      </c>
    </row>
    <row r="151" spans="1:6" ht="18.75" x14ac:dyDescent="0.3">
      <c r="A151" s="1" t="s">
        <v>227</v>
      </c>
      <c r="B151" s="1" t="s">
        <v>228</v>
      </c>
      <c r="C151" s="3">
        <v>14387186.93</v>
      </c>
      <c r="D151" s="3"/>
      <c r="E151" s="3"/>
      <c r="F151" s="2">
        <f t="shared" si="2"/>
        <v>14387186.93</v>
      </c>
    </row>
    <row r="152" spans="1:6" ht="18.75" x14ac:dyDescent="0.3">
      <c r="A152" s="1" t="s">
        <v>229</v>
      </c>
      <c r="B152" s="1" t="s">
        <v>230</v>
      </c>
      <c r="C152" s="3">
        <v>1141852</v>
      </c>
      <c r="D152" s="3"/>
      <c r="E152" s="3"/>
      <c r="F152" s="2">
        <f t="shared" si="2"/>
        <v>1141852</v>
      </c>
    </row>
    <row r="153" spans="1:6" ht="18.75" x14ac:dyDescent="0.3">
      <c r="A153" s="1" t="s">
        <v>231</v>
      </c>
      <c r="B153" s="1" t="s">
        <v>232</v>
      </c>
      <c r="C153" s="3">
        <v>982941.14</v>
      </c>
      <c r="D153" s="3"/>
      <c r="E153" s="3"/>
      <c r="F153" s="2">
        <f t="shared" si="2"/>
        <v>982941.14</v>
      </c>
    </row>
    <row r="154" spans="1:6" ht="18.75" x14ac:dyDescent="0.3">
      <c r="A154" s="1" t="s">
        <v>233</v>
      </c>
      <c r="B154" s="1" t="s">
        <v>234</v>
      </c>
      <c r="C154" s="3">
        <v>33848.959999999999</v>
      </c>
      <c r="D154" s="3"/>
      <c r="E154" s="3"/>
      <c r="F154" s="2">
        <f t="shared" si="2"/>
        <v>33848.959999999999</v>
      </c>
    </row>
    <row r="155" spans="1:6" ht="18.75" x14ac:dyDescent="0.3">
      <c r="A155" s="1" t="s">
        <v>235</v>
      </c>
      <c r="B155" s="1" t="s">
        <v>236</v>
      </c>
      <c r="C155" s="3">
        <v>0</v>
      </c>
      <c r="D155" s="3"/>
      <c r="E155" s="3"/>
      <c r="F155" s="2">
        <f t="shared" si="2"/>
        <v>0</v>
      </c>
    </row>
    <row r="156" spans="1:6" ht="18.75" x14ac:dyDescent="0.3">
      <c r="A156" s="1" t="s">
        <v>237</v>
      </c>
      <c r="B156" s="1" t="s">
        <v>238</v>
      </c>
      <c r="C156" s="3">
        <v>0</v>
      </c>
      <c r="D156" s="3"/>
      <c r="E156" s="3"/>
      <c r="F156" s="2">
        <f t="shared" si="2"/>
        <v>0</v>
      </c>
    </row>
    <row r="157" spans="1:6" ht="18.75" x14ac:dyDescent="0.3">
      <c r="A157" s="1" t="s">
        <v>239</v>
      </c>
      <c r="B157" s="1" t="s">
        <v>240</v>
      </c>
      <c r="C157" s="3">
        <v>2346671.6</v>
      </c>
      <c r="D157" s="3"/>
      <c r="E157" s="3"/>
      <c r="F157" s="2">
        <f t="shared" si="2"/>
        <v>2346671.6</v>
      </c>
    </row>
    <row r="158" spans="1:6" ht="18.75" x14ac:dyDescent="0.3">
      <c r="A158" s="1" t="s">
        <v>241</v>
      </c>
      <c r="B158" s="1" t="s">
        <v>242</v>
      </c>
      <c r="C158" s="3">
        <v>16388.89</v>
      </c>
      <c r="D158" s="3"/>
      <c r="E158" s="3"/>
      <c r="F158" s="2">
        <f t="shared" si="2"/>
        <v>16388.89</v>
      </c>
    </row>
    <row r="159" spans="1:6" ht="18.75" x14ac:dyDescent="0.3">
      <c r="A159" s="1" t="s">
        <v>243</v>
      </c>
      <c r="B159" s="1" t="s">
        <v>244</v>
      </c>
      <c r="C159" s="3">
        <v>930150.86</v>
      </c>
      <c r="D159" s="3"/>
      <c r="E159" s="3"/>
      <c r="F159" s="2">
        <f t="shared" ref="F159:F222" si="3">+C159-D159+E159</f>
        <v>930150.86</v>
      </c>
    </row>
    <row r="160" spans="1:6" ht="18.75" x14ac:dyDescent="0.3">
      <c r="A160" s="1" t="s">
        <v>245</v>
      </c>
      <c r="B160" s="1" t="s">
        <v>246</v>
      </c>
      <c r="C160" s="3">
        <v>61250</v>
      </c>
      <c r="D160" s="3"/>
      <c r="E160" s="3"/>
      <c r="F160" s="2">
        <f t="shared" si="3"/>
        <v>61250</v>
      </c>
    </row>
    <row r="161" spans="1:6" ht="18.75" x14ac:dyDescent="0.3">
      <c r="A161" s="1" t="s">
        <v>247</v>
      </c>
      <c r="B161" s="1" t="s">
        <v>248</v>
      </c>
      <c r="C161" s="3">
        <v>285104</v>
      </c>
      <c r="D161" s="3"/>
      <c r="E161" s="3"/>
      <c r="F161" s="2">
        <f t="shared" si="3"/>
        <v>285104</v>
      </c>
    </row>
    <row r="162" spans="1:6" ht="18.75" x14ac:dyDescent="0.3">
      <c r="A162" s="1" t="s">
        <v>249</v>
      </c>
      <c r="B162" s="1" t="s">
        <v>250</v>
      </c>
      <c r="C162" s="3">
        <v>0</v>
      </c>
      <c r="D162" s="3"/>
      <c r="E162" s="3"/>
      <c r="F162" s="2">
        <f t="shared" si="3"/>
        <v>0</v>
      </c>
    </row>
    <row r="163" spans="1:6" ht="18.75" x14ac:dyDescent="0.3">
      <c r="A163" s="1" t="s">
        <v>251</v>
      </c>
      <c r="B163" s="1" t="s">
        <v>252</v>
      </c>
      <c r="C163" s="3">
        <v>5714224.5499999998</v>
      </c>
      <c r="D163" s="3"/>
      <c r="E163" s="3"/>
      <c r="F163" s="2">
        <f t="shared" si="3"/>
        <v>5714224.5499999998</v>
      </c>
    </row>
    <row r="164" spans="1:6" ht="18.75" x14ac:dyDescent="0.3">
      <c r="A164" s="1" t="s">
        <v>253</v>
      </c>
      <c r="B164" s="1" t="s">
        <v>254</v>
      </c>
      <c r="C164" s="3">
        <v>490000</v>
      </c>
      <c r="D164" s="3"/>
      <c r="E164" s="3"/>
      <c r="F164" s="2">
        <f t="shared" si="3"/>
        <v>490000</v>
      </c>
    </row>
    <row r="165" spans="1:6" ht="18.75" x14ac:dyDescent="0.3">
      <c r="A165" s="1" t="s">
        <v>255</v>
      </c>
      <c r="B165" s="1" t="s">
        <v>256</v>
      </c>
      <c r="C165" s="3">
        <v>570238.56999999995</v>
      </c>
      <c r="D165" s="3"/>
      <c r="E165" s="3"/>
      <c r="F165" s="2">
        <f t="shared" si="3"/>
        <v>570238.56999999995</v>
      </c>
    </row>
    <row r="166" spans="1:6" ht="18.75" x14ac:dyDescent="0.3">
      <c r="A166" s="1" t="s">
        <v>257</v>
      </c>
      <c r="B166" s="1" t="s">
        <v>258</v>
      </c>
      <c r="C166" s="3">
        <v>6245962.4900000002</v>
      </c>
      <c r="D166" s="3"/>
      <c r="E166" s="3"/>
      <c r="F166" s="2">
        <f t="shared" si="3"/>
        <v>6245962.4900000002</v>
      </c>
    </row>
    <row r="167" spans="1:6" ht="18.75" x14ac:dyDescent="0.3">
      <c r="A167" s="1" t="s">
        <v>259</v>
      </c>
      <c r="B167" s="1" t="s">
        <v>260</v>
      </c>
      <c r="C167" s="3">
        <v>552068.58000000007</v>
      </c>
      <c r="D167" s="3"/>
      <c r="E167" s="3"/>
      <c r="F167" s="2">
        <f t="shared" si="3"/>
        <v>552068.58000000007</v>
      </c>
    </row>
    <row r="168" spans="1:6" ht="18.75" x14ac:dyDescent="0.3">
      <c r="A168" s="1" t="s">
        <v>261</v>
      </c>
      <c r="B168" s="1" t="s">
        <v>262</v>
      </c>
      <c r="C168" s="3">
        <v>296180</v>
      </c>
      <c r="D168" s="3"/>
      <c r="E168" s="3"/>
      <c r="F168" s="2">
        <f t="shared" si="3"/>
        <v>296180</v>
      </c>
    </row>
    <row r="169" spans="1:6" ht="18.75" x14ac:dyDescent="0.3">
      <c r="A169" s="1" t="s">
        <v>263</v>
      </c>
      <c r="B169" s="1" t="s">
        <v>264</v>
      </c>
      <c r="C169" s="3">
        <v>10760725.32</v>
      </c>
      <c r="D169" s="3"/>
      <c r="E169" s="3"/>
      <c r="F169" s="2">
        <f t="shared" si="3"/>
        <v>10760725.32</v>
      </c>
    </row>
    <row r="170" spans="1:6" ht="18.75" x14ac:dyDescent="0.3">
      <c r="A170" s="1" t="s">
        <v>265</v>
      </c>
      <c r="B170" s="1" t="s">
        <v>266</v>
      </c>
      <c r="C170" s="3">
        <v>7013167.9299999997</v>
      </c>
      <c r="D170" s="3"/>
      <c r="E170" s="3"/>
      <c r="F170" s="2">
        <f t="shared" si="3"/>
        <v>7013167.9299999997</v>
      </c>
    </row>
    <row r="171" spans="1:6" ht="18.75" x14ac:dyDescent="0.3">
      <c r="A171" s="1" t="s">
        <v>267</v>
      </c>
      <c r="B171" s="1" t="s">
        <v>268</v>
      </c>
      <c r="C171" s="3">
        <v>14021814.779999999</v>
      </c>
      <c r="D171" s="3"/>
      <c r="E171" s="3"/>
      <c r="F171" s="2">
        <f t="shared" si="3"/>
        <v>14021814.779999999</v>
      </c>
    </row>
    <row r="172" spans="1:6" ht="18.75" x14ac:dyDescent="0.3">
      <c r="A172" s="1" t="s">
        <v>269</v>
      </c>
      <c r="B172" s="1" t="s">
        <v>270</v>
      </c>
      <c r="C172" s="3">
        <v>6817120.3799999999</v>
      </c>
      <c r="D172" s="3"/>
      <c r="E172" s="3"/>
      <c r="F172" s="2">
        <f t="shared" si="3"/>
        <v>6817120.3799999999</v>
      </c>
    </row>
    <row r="173" spans="1:6" ht="18.75" x14ac:dyDescent="0.3">
      <c r="A173" s="1" t="s">
        <v>271</v>
      </c>
      <c r="B173" s="1" t="s">
        <v>272</v>
      </c>
      <c r="C173" s="3">
        <v>0</v>
      </c>
      <c r="D173" s="3"/>
      <c r="E173" s="3"/>
      <c r="F173" s="2">
        <f t="shared" si="3"/>
        <v>0</v>
      </c>
    </row>
    <row r="174" spans="1:6" ht="18.75" x14ac:dyDescent="0.3">
      <c r="A174" s="1" t="s">
        <v>273</v>
      </c>
      <c r="B174" s="1" t="s">
        <v>274</v>
      </c>
      <c r="C174" s="3">
        <v>1841314.44</v>
      </c>
      <c r="D174" s="3"/>
      <c r="E174" s="3"/>
      <c r="F174" s="2">
        <f t="shared" si="3"/>
        <v>1841314.44</v>
      </c>
    </row>
    <row r="175" spans="1:6" ht="18.75" x14ac:dyDescent="0.3">
      <c r="A175" s="1" t="s">
        <v>275</v>
      </c>
      <c r="B175" s="1" t="s">
        <v>276</v>
      </c>
      <c r="C175" s="3">
        <v>65624</v>
      </c>
      <c r="D175" s="3"/>
      <c r="E175" s="3"/>
      <c r="F175" s="2">
        <f t="shared" si="3"/>
        <v>65624</v>
      </c>
    </row>
    <row r="176" spans="1:6" ht="18.75" x14ac:dyDescent="0.3">
      <c r="A176" s="1" t="s">
        <v>277</v>
      </c>
      <c r="B176" s="1" t="s">
        <v>278</v>
      </c>
      <c r="C176" s="3">
        <v>0</v>
      </c>
      <c r="D176" s="3"/>
      <c r="E176" s="3"/>
      <c r="F176" s="2">
        <f t="shared" si="3"/>
        <v>0</v>
      </c>
    </row>
    <row r="177" spans="1:6" ht="18.75" x14ac:dyDescent="0.3">
      <c r="A177" s="1" t="s">
        <v>279</v>
      </c>
      <c r="B177" s="1" t="s">
        <v>280</v>
      </c>
      <c r="C177" s="3">
        <v>2324141.64</v>
      </c>
      <c r="D177" s="3"/>
      <c r="E177" s="3"/>
      <c r="F177" s="2">
        <f t="shared" si="3"/>
        <v>2324141.64</v>
      </c>
    </row>
    <row r="178" spans="1:6" ht="18.75" x14ac:dyDescent="0.3">
      <c r="A178" s="1" t="s">
        <v>281</v>
      </c>
      <c r="B178" s="1" t="s">
        <v>282</v>
      </c>
      <c r="C178" s="3">
        <v>7264207.4400000004</v>
      </c>
      <c r="D178" s="3"/>
      <c r="E178" s="3"/>
      <c r="F178" s="2">
        <f t="shared" si="3"/>
        <v>7264207.4400000004</v>
      </c>
    </row>
    <row r="179" spans="1:6" ht="18.75" x14ac:dyDescent="0.3">
      <c r="A179" s="1" t="s">
        <v>283</v>
      </c>
      <c r="B179" s="1" t="s">
        <v>284</v>
      </c>
      <c r="C179" s="3">
        <v>1151967.1200000001</v>
      </c>
      <c r="D179" s="3"/>
      <c r="E179" s="3"/>
      <c r="F179" s="2">
        <f t="shared" si="3"/>
        <v>1151967.1200000001</v>
      </c>
    </row>
    <row r="180" spans="1:6" ht="18.75" x14ac:dyDescent="0.3">
      <c r="A180" s="1" t="s">
        <v>285</v>
      </c>
      <c r="B180" s="1" t="s">
        <v>286</v>
      </c>
      <c r="C180" s="3">
        <v>2626800.9</v>
      </c>
      <c r="D180" s="3"/>
      <c r="E180" s="3"/>
      <c r="F180" s="2">
        <f t="shared" si="3"/>
        <v>2626800.9</v>
      </c>
    </row>
    <row r="181" spans="1:6" ht="18.75" x14ac:dyDescent="0.3">
      <c r="A181" s="1" t="s">
        <v>287</v>
      </c>
      <c r="B181" s="1" t="s">
        <v>288</v>
      </c>
      <c r="C181" s="3">
        <v>2525355.4</v>
      </c>
      <c r="D181" s="3"/>
      <c r="E181" s="3"/>
      <c r="F181" s="2">
        <f t="shared" si="3"/>
        <v>2525355.4</v>
      </c>
    </row>
    <row r="182" spans="1:6" ht="18.75" x14ac:dyDescent="0.3">
      <c r="A182" s="1" t="s">
        <v>289</v>
      </c>
      <c r="B182" s="1" t="s">
        <v>290</v>
      </c>
      <c r="C182" s="3">
        <v>0</v>
      </c>
      <c r="D182" s="3"/>
      <c r="E182" s="3"/>
      <c r="F182" s="2">
        <f t="shared" si="3"/>
        <v>0</v>
      </c>
    </row>
    <row r="183" spans="1:6" ht="18.75" x14ac:dyDescent="0.3">
      <c r="A183" s="1" t="s">
        <v>291</v>
      </c>
      <c r="B183" s="1" t="s">
        <v>292</v>
      </c>
      <c r="C183" s="3">
        <v>4647938.95</v>
      </c>
      <c r="D183" s="3"/>
      <c r="E183" s="3"/>
      <c r="F183" s="2">
        <f t="shared" si="3"/>
        <v>4647938.95</v>
      </c>
    </row>
    <row r="184" spans="1:6" ht="18.75" x14ac:dyDescent="0.3">
      <c r="A184" s="1" t="s">
        <v>293</v>
      </c>
      <c r="B184" s="1" t="s">
        <v>294</v>
      </c>
      <c r="C184" s="3">
        <v>0</v>
      </c>
      <c r="D184" s="3"/>
      <c r="E184" s="3"/>
      <c r="F184" s="2">
        <f t="shared" si="3"/>
        <v>0</v>
      </c>
    </row>
    <row r="185" spans="1:6" ht="18.75" x14ac:dyDescent="0.3">
      <c r="A185" s="1" t="s">
        <v>295</v>
      </c>
      <c r="B185" s="1" t="s">
        <v>296</v>
      </c>
      <c r="C185" s="3">
        <v>5504289.3300000001</v>
      </c>
      <c r="D185" s="3"/>
      <c r="E185" s="3"/>
      <c r="F185" s="2">
        <f t="shared" si="3"/>
        <v>5504289.3300000001</v>
      </c>
    </row>
    <row r="186" spans="1:6" ht="18.75" x14ac:dyDescent="0.3">
      <c r="A186" s="1" t="s">
        <v>297</v>
      </c>
      <c r="B186" s="1" t="s">
        <v>298</v>
      </c>
      <c r="C186" s="3">
        <v>1408035</v>
      </c>
      <c r="D186" s="3"/>
      <c r="E186" s="3"/>
      <c r="F186" s="2">
        <f t="shared" si="3"/>
        <v>1408035</v>
      </c>
    </row>
    <row r="187" spans="1:6" ht="18.75" x14ac:dyDescent="0.3">
      <c r="A187" s="1" t="s">
        <v>299</v>
      </c>
      <c r="B187" s="1" t="s">
        <v>300</v>
      </c>
      <c r="C187" s="3">
        <v>0</v>
      </c>
      <c r="D187" s="3"/>
      <c r="E187" s="3"/>
      <c r="F187" s="2">
        <f t="shared" si="3"/>
        <v>0</v>
      </c>
    </row>
    <row r="188" spans="1:6" ht="18.75" x14ac:dyDescent="0.3">
      <c r="A188" s="1" t="s">
        <v>301</v>
      </c>
      <c r="B188" s="1" t="s">
        <v>302</v>
      </c>
      <c r="C188" s="3">
        <v>2478860.0699999998</v>
      </c>
      <c r="D188" s="3"/>
      <c r="E188" s="3"/>
      <c r="F188" s="2">
        <f t="shared" si="3"/>
        <v>2478860.0699999998</v>
      </c>
    </row>
    <row r="189" spans="1:6" ht="18.75" x14ac:dyDescent="0.3">
      <c r="A189" s="1" t="s">
        <v>303</v>
      </c>
      <c r="B189" s="1" t="s">
        <v>304</v>
      </c>
      <c r="C189" s="3">
        <v>0</v>
      </c>
      <c r="D189" s="3"/>
      <c r="E189" s="3"/>
      <c r="F189" s="2">
        <f t="shared" si="3"/>
        <v>0</v>
      </c>
    </row>
    <row r="190" spans="1:6" ht="18.75" x14ac:dyDescent="0.3">
      <c r="A190" s="1" t="s">
        <v>305</v>
      </c>
      <c r="B190" s="1" t="s">
        <v>306</v>
      </c>
      <c r="C190" s="3">
        <v>0</v>
      </c>
      <c r="D190" s="3"/>
      <c r="E190" s="3"/>
      <c r="F190" s="2">
        <f t="shared" si="3"/>
        <v>0</v>
      </c>
    </row>
    <row r="191" spans="1:6" ht="18.75" x14ac:dyDescent="0.3">
      <c r="A191" s="1" t="s">
        <v>307</v>
      </c>
      <c r="B191" s="1" t="s">
        <v>308</v>
      </c>
      <c r="C191" s="3">
        <v>1502605.21</v>
      </c>
      <c r="D191" s="3"/>
      <c r="E191" s="3"/>
      <c r="F191" s="2">
        <f t="shared" si="3"/>
        <v>1502605.21</v>
      </c>
    </row>
    <row r="192" spans="1:6" ht="18.75" x14ac:dyDescent="0.3">
      <c r="A192" s="1" t="s">
        <v>309</v>
      </c>
      <c r="B192" s="1" t="s">
        <v>310</v>
      </c>
      <c r="C192" s="3">
        <v>0</v>
      </c>
      <c r="D192" s="3"/>
      <c r="E192" s="3"/>
      <c r="F192" s="2">
        <f t="shared" si="3"/>
        <v>0</v>
      </c>
    </row>
    <row r="193" spans="1:6" ht="18.75" x14ac:dyDescent="0.3">
      <c r="A193" s="1" t="s">
        <v>311</v>
      </c>
      <c r="B193" s="1" t="s">
        <v>312</v>
      </c>
      <c r="C193" s="3">
        <v>0</v>
      </c>
      <c r="D193" s="3"/>
      <c r="E193" s="3"/>
      <c r="F193" s="2">
        <f t="shared" si="3"/>
        <v>0</v>
      </c>
    </row>
    <row r="194" spans="1:6" ht="18.75" x14ac:dyDescent="0.3">
      <c r="A194" s="1" t="s">
        <v>313</v>
      </c>
      <c r="B194" s="1" t="s">
        <v>314</v>
      </c>
      <c r="C194" s="3">
        <v>1420947.8</v>
      </c>
      <c r="D194" s="3"/>
      <c r="E194" s="3"/>
      <c r="F194" s="2">
        <f t="shared" si="3"/>
        <v>1420947.8</v>
      </c>
    </row>
    <row r="195" spans="1:6" ht="18.75" x14ac:dyDescent="0.3">
      <c r="A195" s="1" t="s">
        <v>315</v>
      </c>
      <c r="B195" s="1" t="s">
        <v>316</v>
      </c>
      <c r="C195" s="3">
        <v>2777511.21</v>
      </c>
      <c r="D195" s="3"/>
      <c r="E195" s="3"/>
      <c r="F195" s="2">
        <f t="shared" si="3"/>
        <v>2777511.21</v>
      </c>
    </row>
    <row r="196" spans="1:6" ht="18.75" x14ac:dyDescent="0.3">
      <c r="A196" s="1" t="s">
        <v>317</v>
      </c>
      <c r="B196" s="1" t="s">
        <v>318</v>
      </c>
      <c r="C196" s="3">
        <v>1466150</v>
      </c>
      <c r="D196" s="3"/>
      <c r="E196" s="3"/>
      <c r="F196" s="2">
        <f t="shared" si="3"/>
        <v>1466150</v>
      </c>
    </row>
    <row r="197" spans="1:6" ht="18.75" x14ac:dyDescent="0.3">
      <c r="A197" s="1" t="s">
        <v>319</v>
      </c>
      <c r="B197" s="1" t="s">
        <v>320</v>
      </c>
      <c r="C197" s="3">
        <v>0</v>
      </c>
      <c r="D197" s="3"/>
      <c r="E197" s="3"/>
      <c r="F197" s="2">
        <f t="shared" si="3"/>
        <v>0</v>
      </c>
    </row>
    <row r="198" spans="1:6" ht="18.75" x14ac:dyDescent="0.3">
      <c r="A198" s="1" t="s">
        <v>321</v>
      </c>
      <c r="B198" s="1" t="s">
        <v>322</v>
      </c>
      <c r="C198" s="3">
        <v>0</v>
      </c>
      <c r="D198" s="3"/>
      <c r="E198" s="3"/>
      <c r="F198" s="2">
        <f t="shared" si="3"/>
        <v>0</v>
      </c>
    </row>
    <row r="199" spans="1:6" ht="18.75" x14ac:dyDescent="0.3">
      <c r="A199" s="1" t="s">
        <v>323</v>
      </c>
      <c r="B199" s="1" t="s">
        <v>324</v>
      </c>
      <c r="C199" s="3">
        <v>4526163.5599999996</v>
      </c>
      <c r="D199" s="3"/>
      <c r="E199" s="3"/>
      <c r="F199" s="2">
        <f t="shared" si="3"/>
        <v>4526163.5599999996</v>
      </c>
    </row>
    <row r="200" spans="1:6" ht="18.75" x14ac:dyDescent="0.3">
      <c r="A200" s="1" t="s">
        <v>325</v>
      </c>
      <c r="B200" s="1" t="s">
        <v>326</v>
      </c>
      <c r="C200" s="3">
        <v>1449055.24</v>
      </c>
      <c r="D200" s="3"/>
      <c r="E200" s="3"/>
      <c r="F200" s="2">
        <f t="shared" si="3"/>
        <v>1449055.24</v>
      </c>
    </row>
    <row r="201" spans="1:6" ht="18.75" x14ac:dyDescent="0.3">
      <c r="A201" s="1" t="s">
        <v>327</v>
      </c>
      <c r="B201" s="1" t="s">
        <v>328</v>
      </c>
      <c r="C201" s="3">
        <v>0</v>
      </c>
      <c r="D201" s="3"/>
      <c r="E201" s="3"/>
      <c r="F201" s="2">
        <f t="shared" si="3"/>
        <v>0</v>
      </c>
    </row>
    <row r="202" spans="1:6" ht="18.75" x14ac:dyDescent="0.3">
      <c r="A202" s="1" t="s">
        <v>329</v>
      </c>
      <c r="B202" s="1" t="s">
        <v>330</v>
      </c>
      <c r="C202" s="3">
        <v>0</v>
      </c>
      <c r="D202" s="3"/>
      <c r="E202" s="3"/>
      <c r="F202" s="2">
        <f t="shared" si="3"/>
        <v>0</v>
      </c>
    </row>
    <row r="203" spans="1:6" ht="18.75" x14ac:dyDescent="0.3">
      <c r="A203" s="1" t="s">
        <v>331</v>
      </c>
      <c r="B203" s="1" t="s">
        <v>332</v>
      </c>
      <c r="C203" s="3">
        <v>222623.57</v>
      </c>
      <c r="D203" s="3"/>
      <c r="E203" s="3"/>
      <c r="F203" s="2">
        <f t="shared" si="3"/>
        <v>222623.57</v>
      </c>
    </row>
    <row r="204" spans="1:6" ht="18.75" x14ac:dyDescent="0.3">
      <c r="A204" s="1" t="s">
        <v>333</v>
      </c>
      <c r="B204" s="1" t="s">
        <v>334</v>
      </c>
      <c r="C204" s="3">
        <v>0</v>
      </c>
      <c r="D204" s="3"/>
      <c r="E204" s="3"/>
      <c r="F204" s="2">
        <f t="shared" si="3"/>
        <v>0</v>
      </c>
    </row>
    <row r="205" spans="1:6" ht="18.75" x14ac:dyDescent="0.3">
      <c r="A205" s="1" t="s">
        <v>335</v>
      </c>
      <c r="B205" s="1" t="s">
        <v>336</v>
      </c>
      <c r="C205" s="3">
        <v>1857710.0000000009</v>
      </c>
      <c r="D205" s="3"/>
      <c r="E205" s="3"/>
      <c r="F205" s="2">
        <f t="shared" si="3"/>
        <v>1857710.0000000009</v>
      </c>
    </row>
    <row r="206" spans="1:6" ht="18.75" x14ac:dyDescent="0.3">
      <c r="A206" s="1" t="s">
        <v>337</v>
      </c>
      <c r="B206" s="1" t="s">
        <v>338</v>
      </c>
      <c r="C206" s="3">
        <v>0</v>
      </c>
      <c r="D206" s="3"/>
      <c r="E206" s="3"/>
      <c r="F206" s="2">
        <f t="shared" si="3"/>
        <v>0</v>
      </c>
    </row>
    <row r="207" spans="1:6" ht="18.75" x14ac:dyDescent="0.3">
      <c r="A207" s="1" t="s">
        <v>339</v>
      </c>
      <c r="B207" s="1" t="s">
        <v>340</v>
      </c>
      <c r="C207" s="3">
        <v>0</v>
      </c>
      <c r="D207" s="3"/>
      <c r="E207" s="3"/>
      <c r="F207" s="2">
        <f t="shared" si="3"/>
        <v>0</v>
      </c>
    </row>
    <row r="208" spans="1:6" ht="18.75" x14ac:dyDescent="0.3">
      <c r="A208" s="1" t="s">
        <v>341</v>
      </c>
      <c r="B208" s="1" t="s">
        <v>342</v>
      </c>
      <c r="C208" s="3">
        <v>0</v>
      </c>
      <c r="D208" s="3"/>
      <c r="E208" s="3"/>
      <c r="F208" s="2">
        <f t="shared" si="3"/>
        <v>0</v>
      </c>
    </row>
    <row r="209" spans="1:6" ht="18.75" x14ac:dyDescent="0.3">
      <c r="A209" s="1" t="s">
        <v>343</v>
      </c>
      <c r="B209" s="1" t="s">
        <v>344</v>
      </c>
      <c r="C209" s="3">
        <v>60819.199999999997</v>
      </c>
      <c r="D209" s="3"/>
      <c r="E209" s="3"/>
      <c r="F209" s="2">
        <f t="shared" si="3"/>
        <v>60819.199999999997</v>
      </c>
    </row>
    <row r="210" spans="1:6" ht="18.75" x14ac:dyDescent="0.3">
      <c r="A210" s="1" t="s">
        <v>345</v>
      </c>
      <c r="B210" s="1" t="s">
        <v>346</v>
      </c>
      <c r="C210" s="3">
        <v>1602468</v>
      </c>
      <c r="D210" s="3"/>
      <c r="E210" s="3"/>
      <c r="F210" s="2">
        <f t="shared" si="3"/>
        <v>1602468</v>
      </c>
    </row>
    <row r="211" spans="1:6" ht="18.75" x14ac:dyDescent="0.3">
      <c r="A211" s="1" t="s">
        <v>347</v>
      </c>
      <c r="B211" s="1" t="s">
        <v>348</v>
      </c>
      <c r="C211" s="3">
        <v>666755.03</v>
      </c>
      <c r="D211" s="3"/>
      <c r="E211" s="3"/>
      <c r="F211" s="2">
        <f t="shared" si="3"/>
        <v>666755.03</v>
      </c>
    </row>
    <row r="212" spans="1:6" ht="18.75" x14ac:dyDescent="0.3">
      <c r="A212" s="1" t="s">
        <v>349</v>
      </c>
      <c r="B212" s="1" t="s">
        <v>350</v>
      </c>
      <c r="C212" s="3">
        <v>0</v>
      </c>
      <c r="D212" s="3"/>
      <c r="E212" s="3"/>
      <c r="F212" s="2">
        <f t="shared" si="3"/>
        <v>0</v>
      </c>
    </row>
    <row r="213" spans="1:6" ht="18.75" x14ac:dyDescent="0.3">
      <c r="A213" s="1" t="s">
        <v>351</v>
      </c>
      <c r="B213" s="1" t="s">
        <v>352</v>
      </c>
      <c r="C213" s="3">
        <v>49379.22</v>
      </c>
      <c r="D213" s="3"/>
      <c r="E213" s="3"/>
      <c r="F213" s="2">
        <f t="shared" si="3"/>
        <v>49379.22</v>
      </c>
    </row>
    <row r="214" spans="1:6" ht="18.75" x14ac:dyDescent="0.3">
      <c r="A214" s="1" t="s">
        <v>353</v>
      </c>
      <c r="B214" s="1" t="s">
        <v>354</v>
      </c>
      <c r="C214" s="3">
        <v>0</v>
      </c>
      <c r="D214" s="3"/>
      <c r="E214" s="3"/>
      <c r="F214" s="2">
        <f t="shared" si="3"/>
        <v>0</v>
      </c>
    </row>
    <row r="215" spans="1:6" ht="18.75" x14ac:dyDescent="0.3">
      <c r="A215" s="1" t="s">
        <v>355</v>
      </c>
      <c r="B215" s="1" t="s">
        <v>356</v>
      </c>
      <c r="C215" s="3">
        <v>44840</v>
      </c>
      <c r="D215" s="3"/>
      <c r="E215" s="3"/>
      <c r="F215" s="2">
        <f t="shared" si="3"/>
        <v>44840</v>
      </c>
    </row>
    <row r="216" spans="1:6" ht="18.75" x14ac:dyDescent="0.3">
      <c r="A216" s="1" t="s">
        <v>357</v>
      </c>
      <c r="B216" s="1" t="s">
        <v>358</v>
      </c>
      <c r="C216" s="3">
        <v>10620</v>
      </c>
      <c r="D216" s="3"/>
      <c r="E216" s="3"/>
      <c r="F216" s="2">
        <f t="shared" si="3"/>
        <v>10620</v>
      </c>
    </row>
    <row r="217" spans="1:6" ht="18.75" x14ac:dyDescent="0.3">
      <c r="A217" s="1" t="s">
        <v>359</v>
      </c>
      <c r="B217" s="1" t="s">
        <v>360</v>
      </c>
      <c r="C217" s="3">
        <v>0</v>
      </c>
      <c r="D217" s="3"/>
      <c r="E217" s="3"/>
      <c r="F217" s="2">
        <f t="shared" si="3"/>
        <v>0</v>
      </c>
    </row>
    <row r="218" spans="1:6" ht="18.75" x14ac:dyDescent="0.3">
      <c r="A218" s="1" t="s">
        <v>361</v>
      </c>
      <c r="B218" s="1" t="s">
        <v>362</v>
      </c>
      <c r="C218" s="3">
        <v>-869175.90000000084</v>
      </c>
      <c r="D218" s="3"/>
      <c r="E218" s="3"/>
      <c r="F218" s="2">
        <f t="shared" si="3"/>
        <v>-869175.90000000084</v>
      </c>
    </row>
    <row r="219" spans="1:6" ht="18.75" x14ac:dyDescent="0.3">
      <c r="A219" s="1" t="s">
        <v>363</v>
      </c>
      <c r="B219" s="1" t="s">
        <v>364</v>
      </c>
      <c r="C219" s="3">
        <v>65949.8</v>
      </c>
      <c r="D219" s="3"/>
      <c r="E219" s="3"/>
      <c r="F219" s="2">
        <f t="shared" si="3"/>
        <v>65949.8</v>
      </c>
    </row>
    <row r="220" spans="1:6" ht="18.75" x14ac:dyDescent="0.3">
      <c r="A220" s="1" t="s">
        <v>365</v>
      </c>
      <c r="B220" s="1" t="s">
        <v>366</v>
      </c>
      <c r="C220" s="3">
        <v>1286462.04</v>
      </c>
      <c r="D220" s="3"/>
      <c r="E220" s="3"/>
      <c r="F220" s="2">
        <f t="shared" si="3"/>
        <v>1286462.04</v>
      </c>
    </row>
    <row r="221" spans="1:6" ht="18.75" x14ac:dyDescent="0.3">
      <c r="A221" s="1" t="s">
        <v>367</v>
      </c>
      <c r="B221" s="1" t="s">
        <v>368</v>
      </c>
      <c r="C221" s="3">
        <v>16275.7</v>
      </c>
      <c r="D221" s="3"/>
      <c r="E221" s="3"/>
      <c r="F221" s="2">
        <f t="shared" si="3"/>
        <v>16275.7</v>
      </c>
    </row>
    <row r="222" spans="1:6" ht="18.75" x14ac:dyDescent="0.3">
      <c r="A222" s="1" t="s">
        <v>369</v>
      </c>
      <c r="B222" s="1" t="s">
        <v>370</v>
      </c>
      <c r="C222" s="3">
        <v>64012</v>
      </c>
      <c r="D222" s="3"/>
      <c r="E222" s="3"/>
      <c r="F222" s="2">
        <f t="shared" si="3"/>
        <v>64012</v>
      </c>
    </row>
    <row r="223" spans="1:6" ht="18.75" x14ac:dyDescent="0.3">
      <c r="A223" s="1" t="s">
        <v>371</v>
      </c>
      <c r="B223" s="1" t="s">
        <v>372</v>
      </c>
      <c r="C223" s="3">
        <v>0</v>
      </c>
      <c r="D223" s="3"/>
      <c r="E223" s="3"/>
      <c r="F223" s="2">
        <f t="shared" ref="F223:F287" si="4">+C223-D223+E223</f>
        <v>0</v>
      </c>
    </row>
    <row r="224" spans="1:6" ht="18.75" x14ac:dyDescent="0.3">
      <c r="A224" s="1" t="s">
        <v>373</v>
      </c>
      <c r="B224" s="1" t="s">
        <v>374</v>
      </c>
      <c r="C224" s="3">
        <v>0</v>
      </c>
      <c r="D224" s="3"/>
      <c r="E224" s="3"/>
      <c r="F224" s="2">
        <f t="shared" si="4"/>
        <v>0</v>
      </c>
    </row>
    <row r="225" spans="1:6" ht="18.75" x14ac:dyDescent="0.3">
      <c r="A225" s="1" t="s">
        <v>375</v>
      </c>
      <c r="B225" s="1" t="s">
        <v>376</v>
      </c>
      <c r="C225" s="3">
        <v>0</v>
      </c>
      <c r="D225" s="3"/>
      <c r="E225" s="3"/>
      <c r="F225" s="2">
        <f t="shared" si="4"/>
        <v>0</v>
      </c>
    </row>
    <row r="226" spans="1:6" ht="18.75" x14ac:dyDescent="0.3">
      <c r="A226" s="1" t="s">
        <v>377</v>
      </c>
      <c r="B226" s="1" t="s">
        <v>378</v>
      </c>
      <c r="C226" s="3">
        <v>0</v>
      </c>
      <c r="D226" s="3"/>
      <c r="E226" s="3"/>
      <c r="F226" s="2">
        <f t="shared" si="4"/>
        <v>0</v>
      </c>
    </row>
    <row r="227" spans="1:6" ht="18.75" x14ac:dyDescent="0.3">
      <c r="A227" s="1" t="s">
        <v>379</v>
      </c>
      <c r="B227" s="1" t="s">
        <v>380</v>
      </c>
      <c r="C227" s="3">
        <v>0</v>
      </c>
      <c r="D227" s="3"/>
      <c r="E227" s="3"/>
      <c r="F227" s="2">
        <f t="shared" si="4"/>
        <v>0</v>
      </c>
    </row>
    <row r="228" spans="1:6" ht="18.75" x14ac:dyDescent="0.3">
      <c r="A228" s="1" t="s">
        <v>381</v>
      </c>
      <c r="B228" s="1" t="s">
        <v>382</v>
      </c>
      <c r="C228" s="3">
        <v>666889</v>
      </c>
      <c r="D228" s="3"/>
      <c r="E228" s="3"/>
      <c r="F228" s="2">
        <f t="shared" si="4"/>
        <v>666889</v>
      </c>
    </row>
    <row r="229" spans="1:6" ht="18.75" x14ac:dyDescent="0.3">
      <c r="A229" s="1" t="s">
        <v>383</v>
      </c>
      <c r="B229" s="1" t="s">
        <v>384</v>
      </c>
      <c r="C229" s="3">
        <v>15135.45</v>
      </c>
      <c r="D229" s="3"/>
      <c r="E229" s="3"/>
      <c r="F229" s="2">
        <f t="shared" si="4"/>
        <v>15135.45</v>
      </c>
    </row>
    <row r="230" spans="1:6" ht="18.75" x14ac:dyDescent="0.3">
      <c r="A230" s="1" t="s">
        <v>385</v>
      </c>
      <c r="B230" s="1" t="s">
        <v>386</v>
      </c>
      <c r="C230" s="3">
        <v>-110308.17000000004</v>
      </c>
      <c r="D230" s="3"/>
      <c r="E230" s="3"/>
      <c r="F230" s="2">
        <f t="shared" si="4"/>
        <v>-110308.17000000004</v>
      </c>
    </row>
    <row r="231" spans="1:6" ht="18.75" x14ac:dyDescent="0.3">
      <c r="A231" s="1" t="s">
        <v>387</v>
      </c>
      <c r="B231" s="1" t="s">
        <v>388</v>
      </c>
      <c r="C231" s="3">
        <v>1381800</v>
      </c>
      <c r="D231" s="3"/>
      <c r="E231" s="3"/>
      <c r="F231" s="2">
        <f t="shared" si="4"/>
        <v>1381800</v>
      </c>
    </row>
    <row r="232" spans="1:6" ht="18.75" x14ac:dyDescent="0.3">
      <c r="A232" s="1" t="s">
        <v>389</v>
      </c>
      <c r="B232" s="1" t="s">
        <v>390</v>
      </c>
      <c r="C232" s="3">
        <v>0</v>
      </c>
      <c r="D232" s="3"/>
      <c r="E232" s="3"/>
      <c r="F232" s="2">
        <f t="shared" si="4"/>
        <v>0</v>
      </c>
    </row>
    <row r="233" spans="1:6" ht="18.75" x14ac:dyDescent="0.3">
      <c r="A233" s="1" t="s">
        <v>391</v>
      </c>
      <c r="B233" s="1" t="s">
        <v>392</v>
      </c>
      <c r="C233" s="3">
        <v>3012221.4</v>
      </c>
      <c r="D233" s="3"/>
      <c r="E233" s="3"/>
      <c r="F233" s="2">
        <f t="shared" si="4"/>
        <v>3012221.4</v>
      </c>
    </row>
    <row r="234" spans="1:6" ht="18.75" x14ac:dyDescent="0.3">
      <c r="A234" s="1" t="s">
        <v>393</v>
      </c>
      <c r="B234" s="1" t="s">
        <v>394</v>
      </c>
      <c r="C234" s="3">
        <v>2497864.33</v>
      </c>
      <c r="D234" s="3"/>
      <c r="E234" s="3"/>
      <c r="F234" s="2">
        <f t="shared" si="4"/>
        <v>2497864.33</v>
      </c>
    </row>
    <row r="235" spans="1:6" ht="18.75" x14ac:dyDescent="0.3">
      <c r="A235" s="1" t="s">
        <v>395</v>
      </c>
      <c r="B235" s="1" t="s">
        <v>396</v>
      </c>
      <c r="C235" s="3">
        <v>52760.53</v>
      </c>
      <c r="D235" s="3"/>
      <c r="E235" s="3"/>
      <c r="F235" s="2">
        <f t="shared" si="4"/>
        <v>52760.53</v>
      </c>
    </row>
    <row r="236" spans="1:6" ht="18.75" x14ac:dyDescent="0.3">
      <c r="A236" s="1" t="s">
        <v>397</v>
      </c>
      <c r="B236" s="1" t="s">
        <v>398</v>
      </c>
      <c r="C236" s="3">
        <v>0</v>
      </c>
      <c r="D236" s="3"/>
      <c r="E236" s="3"/>
      <c r="F236" s="2">
        <f t="shared" si="4"/>
        <v>0</v>
      </c>
    </row>
    <row r="237" spans="1:6" ht="18.75" x14ac:dyDescent="0.3">
      <c r="A237" s="1" t="s">
        <v>399</v>
      </c>
      <c r="B237" s="1" t="s">
        <v>400</v>
      </c>
      <c r="C237" s="3">
        <v>0</v>
      </c>
      <c r="D237" s="3"/>
      <c r="E237" s="3"/>
      <c r="F237" s="2">
        <f t="shared" si="4"/>
        <v>0</v>
      </c>
    </row>
    <row r="238" spans="1:6" ht="18.75" x14ac:dyDescent="0.3">
      <c r="A238" s="1" t="s">
        <v>401</v>
      </c>
      <c r="B238" s="1" t="s">
        <v>402</v>
      </c>
      <c r="C238" s="3">
        <v>0</v>
      </c>
      <c r="D238" s="3"/>
      <c r="E238" s="3"/>
      <c r="F238" s="2">
        <f t="shared" si="4"/>
        <v>0</v>
      </c>
    </row>
    <row r="239" spans="1:6" ht="18.75" x14ac:dyDescent="0.3">
      <c r="A239" s="1" t="s">
        <v>403</v>
      </c>
      <c r="B239" s="1" t="s">
        <v>404</v>
      </c>
      <c r="C239" s="3">
        <v>1408035</v>
      </c>
      <c r="D239" s="3"/>
      <c r="E239" s="3"/>
      <c r="F239" s="2">
        <f t="shared" si="4"/>
        <v>1408035</v>
      </c>
    </row>
    <row r="240" spans="1:6" ht="18.75" x14ac:dyDescent="0.3">
      <c r="A240" s="1" t="s">
        <v>405</v>
      </c>
      <c r="B240" s="1" t="s">
        <v>406</v>
      </c>
      <c r="C240" s="3">
        <v>0</v>
      </c>
      <c r="D240" s="3"/>
      <c r="E240" s="3"/>
      <c r="F240" s="2">
        <f t="shared" si="4"/>
        <v>0</v>
      </c>
    </row>
    <row r="241" spans="1:6" ht="18.75" x14ac:dyDescent="0.3">
      <c r="A241" s="1" t="s">
        <v>407</v>
      </c>
      <c r="B241" s="1" t="s">
        <v>408</v>
      </c>
      <c r="C241" s="3">
        <v>16811.25</v>
      </c>
      <c r="D241" s="3"/>
      <c r="E241" s="3"/>
      <c r="F241" s="2">
        <f t="shared" si="4"/>
        <v>16811.25</v>
      </c>
    </row>
    <row r="242" spans="1:6" ht="18.75" x14ac:dyDescent="0.3">
      <c r="A242" s="1" t="s">
        <v>409</v>
      </c>
      <c r="B242" s="1" t="s">
        <v>410</v>
      </c>
      <c r="C242" s="3">
        <v>157540</v>
      </c>
      <c r="D242" s="3"/>
      <c r="E242" s="3"/>
      <c r="F242" s="2">
        <f t="shared" si="4"/>
        <v>157540</v>
      </c>
    </row>
    <row r="243" spans="1:6" ht="18.75" x14ac:dyDescent="0.3">
      <c r="A243" s="1" t="s">
        <v>411</v>
      </c>
      <c r="B243" s="1" t="s">
        <v>412</v>
      </c>
      <c r="C243" s="3">
        <v>0</v>
      </c>
      <c r="D243" s="3"/>
      <c r="E243" s="3"/>
      <c r="F243" s="2">
        <f t="shared" si="4"/>
        <v>0</v>
      </c>
    </row>
    <row r="244" spans="1:6" ht="18.75" x14ac:dyDescent="0.3">
      <c r="A244" s="1" t="s">
        <v>413</v>
      </c>
      <c r="B244" s="1" t="s">
        <v>414</v>
      </c>
      <c r="C244" s="3">
        <v>72000</v>
      </c>
      <c r="D244" s="3"/>
      <c r="E244" s="3"/>
      <c r="F244" s="2">
        <f t="shared" si="4"/>
        <v>72000</v>
      </c>
    </row>
    <row r="245" spans="1:6" ht="18.75" x14ac:dyDescent="0.3">
      <c r="A245" s="1" t="s">
        <v>415</v>
      </c>
      <c r="B245" s="1" t="s">
        <v>416</v>
      </c>
      <c r="C245" s="3">
        <v>36834.85</v>
      </c>
      <c r="D245" s="3"/>
      <c r="E245" s="3"/>
      <c r="F245" s="2">
        <f t="shared" si="4"/>
        <v>36834.85</v>
      </c>
    </row>
    <row r="246" spans="1:6" ht="18.75" x14ac:dyDescent="0.3">
      <c r="A246" s="1" t="s">
        <v>417</v>
      </c>
      <c r="B246" s="1" t="s">
        <v>418</v>
      </c>
      <c r="C246" s="3">
        <v>0</v>
      </c>
      <c r="D246" s="3"/>
      <c r="E246" s="3"/>
      <c r="F246" s="2">
        <f t="shared" si="4"/>
        <v>0</v>
      </c>
    </row>
    <row r="247" spans="1:6" ht="18.75" x14ac:dyDescent="0.3">
      <c r="A247" s="1" t="s">
        <v>419</v>
      </c>
      <c r="B247" s="1" t="s">
        <v>420</v>
      </c>
      <c r="C247" s="3">
        <v>190617.83</v>
      </c>
      <c r="D247" s="3"/>
      <c r="E247" s="3"/>
      <c r="F247" s="2">
        <f t="shared" si="4"/>
        <v>190617.83</v>
      </c>
    </row>
    <row r="248" spans="1:6" ht="18.75" x14ac:dyDescent="0.3">
      <c r="A248" s="1" t="s">
        <v>421</v>
      </c>
      <c r="B248" s="1" t="s">
        <v>422</v>
      </c>
      <c r="C248" s="3">
        <v>95285</v>
      </c>
      <c r="D248" s="3"/>
      <c r="E248" s="3"/>
      <c r="F248" s="2">
        <f t="shared" si="4"/>
        <v>95285</v>
      </c>
    </row>
    <row r="249" spans="1:6" ht="18.75" x14ac:dyDescent="0.3">
      <c r="A249" s="1" t="s">
        <v>423</v>
      </c>
      <c r="B249" s="1" t="s">
        <v>424</v>
      </c>
      <c r="C249" s="3">
        <v>86940</v>
      </c>
      <c r="D249" s="3"/>
      <c r="E249" s="3"/>
      <c r="F249" s="2">
        <f t="shared" si="4"/>
        <v>86940</v>
      </c>
    </row>
    <row r="250" spans="1:6" ht="18.75" x14ac:dyDescent="0.3">
      <c r="A250" s="1" t="s">
        <v>425</v>
      </c>
      <c r="B250" s="1" t="s">
        <v>426</v>
      </c>
      <c r="C250" s="3">
        <v>114850</v>
      </c>
      <c r="D250" s="3"/>
      <c r="E250" s="3"/>
      <c r="F250" s="2">
        <f t="shared" si="4"/>
        <v>114850</v>
      </c>
    </row>
    <row r="251" spans="1:6" ht="18.75" x14ac:dyDescent="0.3">
      <c r="A251" s="1" t="s">
        <v>427</v>
      </c>
      <c r="B251" s="1" t="s">
        <v>428</v>
      </c>
      <c r="C251" s="3">
        <v>2084.39</v>
      </c>
      <c r="D251" s="3"/>
      <c r="E251" s="3"/>
      <c r="F251" s="2">
        <f t="shared" si="4"/>
        <v>2084.39</v>
      </c>
    </row>
    <row r="252" spans="1:6" ht="18.75" x14ac:dyDescent="0.3">
      <c r="A252" s="1" t="s">
        <v>429</v>
      </c>
      <c r="B252" s="1" t="s">
        <v>430</v>
      </c>
      <c r="C252" s="3">
        <v>163724.03999999998</v>
      </c>
      <c r="D252" s="3"/>
      <c r="E252" s="3"/>
      <c r="F252" s="2">
        <f t="shared" si="4"/>
        <v>163724.03999999998</v>
      </c>
    </row>
    <row r="253" spans="1:6" ht="18.75" x14ac:dyDescent="0.3">
      <c r="A253" s="1" t="s">
        <v>431</v>
      </c>
      <c r="B253" s="1" t="s">
        <v>432</v>
      </c>
      <c r="C253" s="3">
        <v>0</v>
      </c>
      <c r="D253" s="3"/>
      <c r="E253" s="3"/>
      <c r="F253" s="2">
        <f t="shared" si="4"/>
        <v>0</v>
      </c>
    </row>
    <row r="254" spans="1:6" ht="18.75" x14ac:dyDescent="0.3">
      <c r="A254" s="1" t="s">
        <v>433</v>
      </c>
      <c r="B254" s="1" t="s">
        <v>434</v>
      </c>
      <c r="C254" s="3">
        <v>284000.01</v>
      </c>
      <c r="D254" s="3"/>
      <c r="E254" s="3"/>
      <c r="F254" s="2">
        <f t="shared" si="4"/>
        <v>284000.01</v>
      </c>
    </row>
    <row r="255" spans="1:6" ht="18.75" x14ac:dyDescent="0.3">
      <c r="A255" s="1" t="s">
        <v>435</v>
      </c>
      <c r="B255" s="1" t="s">
        <v>436</v>
      </c>
      <c r="C255" s="3">
        <v>0</v>
      </c>
      <c r="D255" s="3"/>
      <c r="E255" s="3"/>
      <c r="F255" s="2">
        <f t="shared" si="4"/>
        <v>0</v>
      </c>
    </row>
    <row r="256" spans="1:6" ht="18.75" x14ac:dyDescent="0.3">
      <c r="A256" s="1" t="s">
        <v>437</v>
      </c>
      <c r="B256" s="1" t="s">
        <v>438</v>
      </c>
      <c r="C256" s="3">
        <v>131522.79999999999</v>
      </c>
      <c r="D256" s="3"/>
      <c r="E256" s="3"/>
      <c r="F256" s="2">
        <f t="shared" si="4"/>
        <v>131522.79999999999</v>
      </c>
    </row>
    <row r="257" spans="1:6" ht="18.75" x14ac:dyDescent="0.3">
      <c r="A257" s="1" t="s">
        <v>439</v>
      </c>
      <c r="B257" s="1" t="s">
        <v>440</v>
      </c>
      <c r="C257" s="3">
        <v>0</v>
      </c>
      <c r="D257" s="3"/>
      <c r="E257" s="3"/>
      <c r="F257" s="2">
        <f t="shared" si="4"/>
        <v>0</v>
      </c>
    </row>
    <row r="258" spans="1:6" ht="18.75" x14ac:dyDescent="0.3">
      <c r="A258" s="1" t="s">
        <v>441</v>
      </c>
      <c r="B258" s="1" t="s">
        <v>442</v>
      </c>
      <c r="C258" s="3">
        <v>0</v>
      </c>
      <c r="D258" s="3"/>
      <c r="E258" s="3"/>
      <c r="F258" s="2">
        <f t="shared" si="4"/>
        <v>0</v>
      </c>
    </row>
    <row r="259" spans="1:6" ht="18.75" x14ac:dyDescent="0.3">
      <c r="A259" s="1" t="s">
        <v>443</v>
      </c>
      <c r="B259" s="1" t="s">
        <v>444</v>
      </c>
      <c r="C259" s="3">
        <v>3375</v>
      </c>
      <c r="D259" s="3"/>
      <c r="E259" s="3"/>
      <c r="F259" s="2">
        <f t="shared" si="4"/>
        <v>3375</v>
      </c>
    </row>
    <row r="260" spans="1:6" ht="18.75" x14ac:dyDescent="0.3">
      <c r="A260" s="1" t="s">
        <v>445</v>
      </c>
      <c r="B260" s="1" t="s">
        <v>446</v>
      </c>
      <c r="C260" s="3">
        <v>0</v>
      </c>
      <c r="D260" s="3"/>
      <c r="E260" s="3"/>
      <c r="F260" s="2">
        <f t="shared" si="4"/>
        <v>0</v>
      </c>
    </row>
    <row r="261" spans="1:6" ht="18.75" x14ac:dyDescent="0.3">
      <c r="A261" s="1" t="s">
        <v>447</v>
      </c>
      <c r="B261" s="1" t="s">
        <v>448</v>
      </c>
      <c r="C261" s="3">
        <v>0</v>
      </c>
      <c r="D261" s="3"/>
      <c r="E261" s="3"/>
      <c r="F261" s="2">
        <f t="shared" si="4"/>
        <v>0</v>
      </c>
    </row>
    <row r="262" spans="1:6" ht="18.75" x14ac:dyDescent="0.3">
      <c r="A262" s="1" t="s">
        <v>449</v>
      </c>
      <c r="B262" s="1" t="s">
        <v>450</v>
      </c>
      <c r="C262" s="3">
        <v>0</v>
      </c>
      <c r="D262" s="3"/>
      <c r="E262" s="3"/>
      <c r="F262" s="2">
        <f t="shared" si="4"/>
        <v>0</v>
      </c>
    </row>
    <row r="263" spans="1:6" ht="18.75" x14ac:dyDescent="0.3">
      <c r="A263" s="1" t="s">
        <v>451</v>
      </c>
      <c r="B263" s="1" t="s">
        <v>452</v>
      </c>
      <c r="C263" s="3">
        <v>0</v>
      </c>
      <c r="D263" s="3"/>
      <c r="E263" s="3"/>
      <c r="F263" s="2">
        <f t="shared" si="4"/>
        <v>0</v>
      </c>
    </row>
    <row r="264" spans="1:6" ht="18.75" x14ac:dyDescent="0.3">
      <c r="A264" s="1" t="s">
        <v>453</v>
      </c>
      <c r="B264" s="1" t="s">
        <v>454</v>
      </c>
      <c r="C264" s="3">
        <v>15013.71</v>
      </c>
      <c r="D264" s="3"/>
      <c r="E264" s="3"/>
      <c r="F264" s="2">
        <f t="shared" si="4"/>
        <v>15013.71</v>
      </c>
    </row>
    <row r="265" spans="1:6" ht="18.75" x14ac:dyDescent="0.3">
      <c r="A265" s="1" t="s">
        <v>455</v>
      </c>
      <c r="B265" s="1" t="s">
        <v>456</v>
      </c>
      <c r="C265" s="3">
        <v>25910</v>
      </c>
      <c r="D265" s="3"/>
      <c r="E265" s="3"/>
      <c r="F265" s="2">
        <f t="shared" si="4"/>
        <v>25910</v>
      </c>
    </row>
    <row r="266" spans="1:6" ht="18.75" x14ac:dyDescent="0.3">
      <c r="A266" s="1" t="s">
        <v>457</v>
      </c>
      <c r="B266" s="1" t="s">
        <v>458</v>
      </c>
      <c r="C266" s="3">
        <v>679233.32</v>
      </c>
      <c r="D266" s="3"/>
      <c r="E266" s="3"/>
      <c r="F266" s="2">
        <f t="shared" si="4"/>
        <v>679233.32</v>
      </c>
    </row>
    <row r="267" spans="1:6" ht="18.75" x14ac:dyDescent="0.3">
      <c r="A267" s="1" t="s">
        <v>459</v>
      </c>
      <c r="B267" s="1" t="s">
        <v>460</v>
      </c>
      <c r="C267" s="3">
        <v>928627.97</v>
      </c>
      <c r="D267" s="3"/>
      <c r="E267" s="3"/>
      <c r="F267" s="2">
        <f t="shared" si="4"/>
        <v>928627.97</v>
      </c>
    </row>
    <row r="268" spans="1:6" ht="18.75" x14ac:dyDescent="0.3">
      <c r="A268" s="1" t="s">
        <v>461</v>
      </c>
      <c r="B268" s="1" t="s">
        <v>462</v>
      </c>
      <c r="C268" s="3">
        <v>0</v>
      </c>
      <c r="D268" s="3"/>
      <c r="E268" s="3"/>
      <c r="F268" s="2">
        <f t="shared" si="4"/>
        <v>0</v>
      </c>
    </row>
    <row r="269" spans="1:6" ht="18.75" x14ac:dyDescent="0.3">
      <c r="A269" s="1" t="s">
        <v>463</v>
      </c>
      <c r="B269" s="1" t="s">
        <v>464</v>
      </c>
      <c r="C269" s="3">
        <v>6181365.46</v>
      </c>
      <c r="D269" s="3"/>
      <c r="E269" s="3"/>
      <c r="F269" s="2">
        <f t="shared" si="4"/>
        <v>6181365.46</v>
      </c>
    </row>
    <row r="270" spans="1:6" ht="18.75" x14ac:dyDescent="0.3">
      <c r="A270" s="1" t="s">
        <v>465</v>
      </c>
      <c r="B270" s="1" t="s">
        <v>466</v>
      </c>
      <c r="C270" s="3">
        <v>0</v>
      </c>
      <c r="D270" s="3"/>
      <c r="E270" s="3"/>
      <c r="F270" s="2">
        <f t="shared" si="4"/>
        <v>0</v>
      </c>
    </row>
    <row r="271" spans="1:6" ht="18.75" x14ac:dyDescent="0.3">
      <c r="A271" s="1" t="s">
        <v>467</v>
      </c>
      <c r="B271" s="1" t="s">
        <v>468</v>
      </c>
      <c r="C271" s="3">
        <v>0</v>
      </c>
      <c r="D271" s="3"/>
      <c r="E271" s="3"/>
      <c r="F271" s="2">
        <f t="shared" si="4"/>
        <v>0</v>
      </c>
    </row>
    <row r="272" spans="1:6" ht="18.75" x14ac:dyDescent="0.3">
      <c r="A272" s="1" t="s">
        <v>469</v>
      </c>
      <c r="B272" s="1" t="s">
        <v>470</v>
      </c>
      <c r="C272" s="3">
        <v>0</v>
      </c>
      <c r="D272" s="3"/>
      <c r="E272" s="3"/>
      <c r="F272" s="2">
        <f t="shared" si="4"/>
        <v>0</v>
      </c>
    </row>
    <row r="273" spans="1:6" ht="18.75" x14ac:dyDescent="0.3">
      <c r="A273" s="1" t="s">
        <v>471</v>
      </c>
      <c r="B273" s="1" t="s">
        <v>472</v>
      </c>
      <c r="C273" s="3">
        <v>1971923.17</v>
      </c>
      <c r="D273" s="3"/>
      <c r="E273" s="3"/>
      <c r="F273" s="2">
        <f t="shared" si="4"/>
        <v>1971923.17</v>
      </c>
    </row>
    <row r="274" spans="1:6" ht="18.75" x14ac:dyDescent="0.3">
      <c r="A274" s="1" t="s">
        <v>473</v>
      </c>
      <c r="B274" s="1" t="s">
        <v>474</v>
      </c>
      <c r="C274" s="3">
        <v>0</v>
      </c>
      <c r="D274" s="3"/>
      <c r="E274" s="3"/>
      <c r="F274" s="2">
        <f t="shared" si="4"/>
        <v>0</v>
      </c>
    </row>
    <row r="275" spans="1:6" ht="18.75" x14ac:dyDescent="0.3">
      <c r="A275" s="1" t="s">
        <v>475</v>
      </c>
      <c r="B275" s="1" t="s">
        <v>476</v>
      </c>
      <c r="C275" s="3">
        <v>0</v>
      </c>
      <c r="D275" s="3"/>
      <c r="E275" s="3"/>
      <c r="F275" s="2">
        <f t="shared" si="4"/>
        <v>0</v>
      </c>
    </row>
    <row r="276" spans="1:6" ht="18.75" x14ac:dyDescent="0.3">
      <c r="A276" s="1" t="s">
        <v>477</v>
      </c>
      <c r="B276" s="1" t="s">
        <v>478</v>
      </c>
      <c r="C276" s="3">
        <v>0</v>
      </c>
      <c r="D276" s="3"/>
      <c r="E276" s="3">
        <v>237207.14</v>
      </c>
      <c r="F276" s="2">
        <f t="shared" si="4"/>
        <v>237207.14</v>
      </c>
    </row>
    <row r="277" spans="1:6" ht="18.75" x14ac:dyDescent="0.3">
      <c r="A277" s="1" t="s">
        <v>479</v>
      </c>
      <c r="B277" s="1" t="s">
        <v>480</v>
      </c>
      <c r="C277" s="3">
        <v>1748783.6</v>
      </c>
      <c r="D277" s="3"/>
      <c r="E277" s="3"/>
      <c r="F277" s="2">
        <f t="shared" si="4"/>
        <v>1748783.6</v>
      </c>
    </row>
    <row r="278" spans="1:6" ht="18.75" x14ac:dyDescent="0.3">
      <c r="A278" s="1" t="s">
        <v>1001</v>
      </c>
      <c r="B278" s="1" t="s">
        <v>1002</v>
      </c>
      <c r="C278" s="3">
        <v>0</v>
      </c>
      <c r="D278" s="3"/>
      <c r="E278" s="3"/>
      <c r="F278" s="2">
        <f t="shared" si="4"/>
        <v>0</v>
      </c>
    </row>
    <row r="279" spans="1:6" ht="18.75" x14ac:dyDescent="0.3">
      <c r="A279" s="1" t="s">
        <v>481</v>
      </c>
      <c r="B279" s="1" t="s">
        <v>482</v>
      </c>
      <c r="C279" s="3">
        <v>0</v>
      </c>
      <c r="D279" s="3"/>
      <c r="E279" s="3"/>
      <c r="F279" s="2">
        <f t="shared" si="4"/>
        <v>0</v>
      </c>
    </row>
    <row r="280" spans="1:6" ht="18.75" x14ac:dyDescent="0.3">
      <c r="A280" s="1" t="s">
        <v>483</v>
      </c>
      <c r="B280" s="1" t="s">
        <v>484</v>
      </c>
      <c r="C280" s="3">
        <v>0</v>
      </c>
      <c r="D280" s="3"/>
      <c r="E280" s="3"/>
      <c r="F280" s="2">
        <f t="shared" si="4"/>
        <v>0</v>
      </c>
    </row>
    <row r="281" spans="1:6" ht="18.75" x14ac:dyDescent="0.3">
      <c r="A281" s="1" t="s">
        <v>485</v>
      </c>
      <c r="B281" s="1" t="s">
        <v>486</v>
      </c>
      <c r="C281" s="3">
        <v>36344</v>
      </c>
      <c r="D281" s="3"/>
      <c r="E281" s="3"/>
      <c r="F281" s="2">
        <f t="shared" si="4"/>
        <v>36344</v>
      </c>
    </row>
    <row r="282" spans="1:6" ht="18.75" x14ac:dyDescent="0.3">
      <c r="A282" s="1" t="s">
        <v>487</v>
      </c>
      <c r="B282" s="1" t="s">
        <v>488</v>
      </c>
      <c r="C282" s="3">
        <v>0</v>
      </c>
      <c r="D282" s="3"/>
      <c r="E282" s="3"/>
      <c r="F282" s="2">
        <f t="shared" si="4"/>
        <v>0</v>
      </c>
    </row>
    <row r="283" spans="1:6" ht="18.75" x14ac:dyDescent="0.3">
      <c r="A283" s="1" t="s">
        <v>489</v>
      </c>
      <c r="B283" s="1" t="s">
        <v>490</v>
      </c>
      <c r="C283" s="3">
        <v>284814.57</v>
      </c>
      <c r="D283" s="3"/>
      <c r="E283" s="3"/>
      <c r="F283" s="2">
        <f t="shared" si="4"/>
        <v>284814.57</v>
      </c>
    </row>
    <row r="284" spans="1:6" ht="18.75" x14ac:dyDescent="0.3">
      <c r="A284" s="1" t="s">
        <v>491</v>
      </c>
      <c r="B284" s="1" t="s">
        <v>492</v>
      </c>
      <c r="C284" s="3">
        <v>157871.99</v>
      </c>
      <c r="D284" s="3"/>
      <c r="E284" s="3"/>
      <c r="F284" s="2">
        <f t="shared" si="4"/>
        <v>157871.99</v>
      </c>
    </row>
    <row r="285" spans="1:6" ht="18.75" x14ac:dyDescent="0.3">
      <c r="A285" s="1" t="s">
        <v>493</v>
      </c>
      <c r="B285" s="1" t="s">
        <v>494</v>
      </c>
      <c r="C285" s="3">
        <v>0</v>
      </c>
      <c r="D285" s="3"/>
      <c r="E285" s="3"/>
      <c r="F285" s="2">
        <f t="shared" si="4"/>
        <v>0</v>
      </c>
    </row>
    <row r="286" spans="1:6" ht="18.75" x14ac:dyDescent="0.3">
      <c r="A286" s="1" t="s">
        <v>495</v>
      </c>
      <c r="B286" s="1" t="s">
        <v>496</v>
      </c>
      <c r="C286" s="3">
        <v>0</v>
      </c>
      <c r="D286" s="3"/>
      <c r="E286" s="3"/>
      <c r="F286" s="2">
        <f t="shared" si="4"/>
        <v>0</v>
      </c>
    </row>
    <row r="287" spans="1:6" ht="18.75" x14ac:dyDescent="0.3">
      <c r="A287" s="1" t="s">
        <v>497</v>
      </c>
      <c r="B287" s="1" t="s">
        <v>498</v>
      </c>
      <c r="C287" s="3">
        <v>481618.94</v>
      </c>
      <c r="D287" s="3"/>
      <c r="E287" s="3"/>
      <c r="F287" s="2">
        <f t="shared" si="4"/>
        <v>481618.94</v>
      </c>
    </row>
    <row r="288" spans="1:6" ht="18.75" x14ac:dyDescent="0.3">
      <c r="A288" s="1" t="s">
        <v>499</v>
      </c>
      <c r="B288" s="1" t="s">
        <v>500</v>
      </c>
      <c r="C288" s="3">
        <v>0</v>
      </c>
      <c r="D288" s="3"/>
      <c r="E288" s="3"/>
      <c r="F288" s="2">
        <f t="shared" ref="F288:F351" si="5">+C288-D288+E288</f>
        <v>0</v>
      </c>
    </row>
    <row r="289" spans="1:6" ht="18.75" x14ac:dyDescent="0.3">
      <c r="A289" s="1" t="s">
        <v>501</v>
      </c>
      <c r="B289" s="1" t="s">
        <v>502</v>
      </c>
      <c r="C289" s="3">
        <v>969934.71</v>
      </c>
      <c r="D289" s="3"/>
      <c r="E289" s="3"/>
      <c r="F289" s="2">
        <f t="shared" si="5"/>
        <v>969934.71</v>
      </c>
    </row>
    <row r="290" spans="1:6" ht="18.75" x14ac:dyDescent="0.3">
      <c r="A290" s="1" t="s">
        <v>503</v>
      </c>
      <c r="B290" s="1" t="s">
        <v>504</v>
      </c>
      <c r="C290" s="3">
        <v>0</v>
      </c>
      <c r="D290" s="3"/>
      <c r="E290" s="3"/>
      <c r="F290" s="2">
        <f t="shared" si="5"/>
        <v>0</v>
      </c>
    </row>
    <row r="291" spans="1:6" ht="18.75" x14ac:dyDescent="0.3">
      <c r="A291" s="1" t="s">
        <v>505</v>
      </c>
      <c r="B291" s="1" t="s">
        <v>506</v>
      </c>
      <c r="C291" s="3">
        <v>0</v>
      </c>
      <c r="D291" s="3"/>
      <c r="E291" s="3"/>
      <c r="F291" s="2">
        <f t="shared" si="5"/>
        <v>0</v>
      </c>
    </row>
    <row r="292" spans="1:6" ht="18.75" x14ac:dyDescent="0.3">
      <c r="A292" s="1" t="s">
        <v>507</v>
      </c>
      <c r="B292" s="1" t="s">
        <v>508</v>
      </c>
      <c r="C292" s="3">
        <v>0</v>
      </c>
      <c r="D292" s="3"/>
      <c r="E292" s="3"/>
      <c r="F292" s="2">
        <f t="shared" si="5"/>
        <v>0</v>
      </c>
    </row>
    <row r="293" spans="1:6" ht="18.75" x14ac:dyDescent="0.3">
      <c r="A293" s="1" t="s">
        <v>509</v>
      </c>
      <c r="B293" s="1" t="s">
        <v>510</v>
      </c>
      <c r="C293" s="3">
        <v>305689.12</v>
      </c>
      <c r="D293" s="3"/>
      <c r="E293" s="3"/>
      <c r="F293" s="2">
        <f t="shared" si="5"/>
        <v>305689.12</v>
      </c>
    </row>
    <row r="294" spans="1:6" ht="18.75" x14ac:dyDescent="0.3">
      <c r="A294" s="1" t="s">
        <v>511</v>
      </c>
      <c r="B294" s="1" t="s">
        <v>512</v>
      </c>
      <c r="C294" s="3">
        <v>0</v>
      </c>
      <c r="D294" s="3"/>
      <c r="E294" s="3"/>
      <c r="F294" s="2">
        <f t="shared" si="5"/>
        <v>0</v>
      </c>
    </row>
    <row r="295" spans="1:6" ht="18.75" x14ac:dyDescent="0.3">
      <c r="A295" s="1" t="s">
        <v>513</v>
      </c>
      <c r="B295" s="1" t="s">
        <v>514</v>
      </c>
      <c r="C295" s="3">
        <v>0</v>
      </c>
      <c r="D295" s="3"/>
      <c r="E295" s="3"/>
      <c r="F295" s="2">
        <f t="shared" si="5"/>
        <v>0</v>
      </c>
    </row>
    <row r="296" spans="1:6" ht="18.75" x14ac:dyDescent="0.3">
      <c r="A296" s="1" t="s">
        <v>515</v>
      </c>
      <c r="B296" s="1" t="s">
        <v>516</v>
      </c>
      <c r="C296" s="3">
        <v>40000.01</v>
      </c>
      <c r="D296" s="3"/>
      <c r="E296" s="3"/>
      <c r="F296" s="2">
        <f t="shared" si="5"/>
        <v>40000.01</v>
      </c>
    </row>
    <row r="297" spans="1:6" ht="18.75" x14ac:dyDescent="0.3">
      <c r="A297" s="1" t="s">
        <v>517</v>
      </c>
      <c r="B297" s="1" t="s">
        <v>518</v>
      </c>
      <c r="C297" s="3">
        <v>0</v>
      </c>
      <c r="D297" s="3"/>
      <c r="E297" s="3"/>
      <c r="F297" s="2">
        <f t="shared" si="5"/>
        <v>0</v>
      </c>
    </row>
    <row r="298" spans="1:6" ht="18.75" x14ac:dyDescent="0.3">
      <c r="A298" s="1" t="s">
        <v>519</v>
      </c>
      <c r="B298" s="1" t="s">
        <v>520</v>
      </c>
      <c r="C298" s="3">
        <v>40000.01</v>
      </c>
      <c r="D298" s="3"/>
      <c r="E298" s="3"/>
      <c r="F298" s="2">
        <f t="shared" si="5"/>
        <v>40000.01</v>
      </c>
    </row>
    <row r="299" spans="1:6" ht="18.75" x14ac:dyDescent="0.3">
      <c r="A299" s="1" t="s">
        <v>521</v>
      </c>
      <c r="B299" s="1" t="s">
        <v>522</v>
      </c>
      <c r="C299" s="3">
        <v>0</v>
      </c>
      <c r="D299" s="3"/>
      <c r="E299" s="3"/>
      <c r="F299" s="2">
        <f t="shared" si="5"/>
        <v>0</v>
      </c>
    </row>
    <row r="300" spans="1:6" ht="18.75" x14ac:dyDescent="0.3">
      <c r="A300" s="1" t="s">
        <v>523</v>
      </c>
      <c r="B300" s="1" t="s">
        <v>524</v>
      </c>
      <c r="C300" s="3">
        <v>0</v>
      </c>
      <c r="D300" s="3"/>
      <c r="E300" s="3"/>
      <c r="F300" s="2">
        <f t="shared" si="5"/>
        <v>0</v>
      </c>
    </row>
    <row r="301" spans="1:6" ht="18.75" x14ac:dyDescent="0.3">
      <c r="A301" s="1" t="s">
        <v>525</v>
      </c>
      <c r="B301" s="1" t="s">
        <v>526</v>
      </c>
      <c r="C301" s="3">
        <v>8120</v>
      </c>
      <c r="D301" s="3"/>
      <c r="E301" s="3"/>
      <c r="F301" s="2">
        <f t="shared" si="5"/>
        <v>8120</v>
      </c>
    </row>
    <row r="302" spans="1:6" ht="18.75" x14ac:dyDescent="0.3">
      <c r="A302" s="1" t="s">
        <v>527</v>
      </c>
      <c r="B302" s="1" t="s">
        <v>528</v>
      </c>
      <c r="C302" s="3">
        <v>0</v>
      </c>
      <c r="D302" s="3"/>
      <c r="E302" s="3"/>
      <c r="F302" s="2">
        <f t="shared" si="5"/>
        <v>0</v>
      </c>
    </row>
    <row r="303" spans="1:6" ht="18.75" x14ac:dyDescent="0.3">
      <c r="A303" s="1" t="s">
        <v>529</v>
      </c>
      <c r="B303" s="1" t="s">
        <v>530</v>
      </c>
      <c r="C303" s="3">
        <v>0</v>
      </c>
      <c r="D303" s="3"/>
      <c r="E303" s="3"/>
      <c r="F303" s="2">
        <f t="shared" si="5"/>
        <v>0</v>
      </c>
    </row>
    <row r="304" spans="1:6" ht="18.75" x14ac:dyDescent="0.3">
      <c r="A304" s="1" t="s">
        <v>531</v>
      </c>
      <c r="B304" s="1" t="s">
        <v>532</v>
      </c>
      <c r="C304" s="3">
        <v>0</v>
      </c>
      <c r="D304" s="3"/>
      <c r="E304" s="3"/>
      <c r="F304" s="2">
        <f t="shared" si="5"/>
        <v>0</v>
      </c>
    </row>
    <row r="305" spans="1:6" ht="18.75" x14ac:dyDescent="0.3">
      <c r="A305" s="1" t="s">
        <v>533</v>
      </c>
      <c r="B305" s="1" t="s">
        <v>534</v>
      </c>
      <c r="C305" s="3">
        <v>0</v>
      </c>
      <c r="D305" s="3">
        <v>921749.78</v>
      </c>
      <c r="E305" s="3">
        <v>921749.78</v>
      </c>
      <c r="F305" s="2">
        <f t="shared" si="5"/>
        <v>0</v>
      </c>
    </row>
    <row r="306" spans="1:6" ht="18.75" x14ac:dyDescent="0.3">
      <c r="A306" s="1" t="s">
        <v>535</v>
      </c>
      <c r="B306" s="1" t="s">
        <v>536</v>
      </c>
      <c r="C306" s="3">
        <v>0</v>
      </c>
      <c r="D306" s="3"/>
      <c r="E306" s="3"/>
      <c r="F306" s="2">
        <f t="shared" si="5"/>
        <v>0</v>
      </c>
    </row>
    <row r="307" spans="1:6" ht="18.75" x14ac:dyDescent="0.3">
      <c r="A307" s="1" t="s">
        <v>537</v>
      </c>
      <c r="B307" s="1" t="s">
        <v>538</v>
      </c>
      <c r="C307" s="3">
        <v>0</v>
      </c>
      <c r="D307" s="3"/>
      <c r="E307" s="3"/>
      <c r="F307" s="2">
        <f t="shared" si="5"/>
        <v>0</v>
      </c>
    </row>
    <row r="308" spans="1:6" ht="18.75" x14ac:dyDescent="0.3">
      <c r="A308" s="1" t="s">
        <v>539</v>
      </c>
      <c r="B308" s="1" t="s">
        <v>540</v>
      </c>
      <c r="C308" s="3">
        <v>4896082.82</v>
      </c>
      <c r="D308" s="3"/>
      <c r="E308" s="3"/>
      <c r="F308" s="2">
        <f t="shared" si="5"/>
        <v>4896082.82</v>
      </c>
    </row>
    <row r="309" spans="1:6" ht="18.75" x14ac:dyDescent="0.3">
      <c r="A309" s="1" t="s">
        <v>541</v>
      </c>
      <c r="B309" s="1" t="s">
        <v>542</v>
      </c>
      <c r="C309" s="3">
        <v>317679.06</v>
      </c>
      <c r="D309" s="3"/>
      <c r="E309" s="3"/>
      <c r="F309" s="2">
        <f t="shared" si="5"/>
        <v>317679.06</v>
      </c>
    </row>
    <row r="310" spans="1:6" ht="18.75" x14ac:dyDescent="0.3">
      <c r="A310" s="1" t="s">
        <v>543</v>
      </c>
      <c r="B310" s="1" t="s">
        <v>544</v>
      </c>
      <c r="C310" s="3">
        <v>2487432.92</v>
      </c>
      <c r="D310" s="3"/>
      <c r="E310" s="3"/>
      <c r="F310" s="2">
        <f t="shared" si="5"/>
        <v>2487432.92</v>
      </c>
    </row>
    <row r="311" spans="1:6" ht="18.75" x14ac:dyDescent="0.3">
      <c r="A311" s="1" t="s">
        <v>545</v>
      </c>
      <c r="B311" s="1" t="s">
        <v>546</v>
      </c>
      <c r="C311" s="3">
        <v>0</v>
      </c>
      <c r="D311" s="3"/>
      <c r="E311" s="3"/>
      <c r="F311" s="2">
        <f t="shared" si="5"/>
        <v>0</v>
      </c>
    </row>
    <row r="312" spans="1:6" ht="18.75" x14ac:dyDescent="0.3">
      <c r="A312" s="1" t="s">
        <v>547</v>
      </c>
      <c r="B312" s="1" t="s">
        <v>548</v>
      </c>
      <c r="C312" s="3">
        <v>14999.57</v>
      </c>
      <c r="D312" s="3"/>
      <c r="E312" s="3"/>
      <c r="F312" s="2">
        <f t="shared" si="5"/>
        <v>14999.57</v>
      </c>
    </row>
    <row r="313" spans="1:6" ht="18.75" x14ac:dyDescent="0.3">
      <c r="A313" s="1" t="s">
        <v>549</v>
      </c>
      <c r="B313" s="1" t="s">
        <v>550</v>
      </c>
      <c r="C313" s="3">
        <v>0</v>
      </c>
      <c r="D313" s="3"/>
      <c r="E313" s="3"/>
      <c r="F313" s="2">
        <f t="shared" si="5"/>
        <v>0</v>
      </c>
    </row>
    <row r="314" spans="1:6" ht="18.75" x14ac:dyDescent="0.3">
      <c r="A314" s="1" t="s">
        <v>551</v>
      </c>
      <c r="B314" s="1" t="s">
        <v>552</v>
      </c>
      <c r="C314" s="3">
        <v>0</v>
      </c>
      <c r="D314" s="3"/>
      <c r="E314" s="3"/>
      <c r="F314" s="2">
        <f t="shared" si="5"/>
        <v>0</v>
      </c>
    </row>
    <row r="315" spans="1:6" ht="18.75" x14ac:dyDescent="0.3">
      <c r="A315" s="1" t="s">
        <v>553</v>
      </c>
      <c r="B315" s="1" t="s">
        <v>554</v>
      </c>
      <c r="C315" s="3">
        <v>861164.6</v>
      </c>
      <c r="D315" s="3">
        <v>861164.6</v>
      </c>
      <c r="E315" s="3"/>
      <c r="F315" s="2">
        <f t="shared" si="5"/>
        <v>0</v>
      </c>
    </row>
    <row r="316" spans="1:6" ht="18.75" x14ac:dyDescent="0.3">
      <c r="A316" s="1" t="s">
        <v>555</v>
      </c>
      <c r="B316" s="1" t="s">
        <v>556</v>
      </c>
      <c r="C316" s="3">
        <v>0</v>
      </c>
      <c r="D316" s="3"/>
      <c r="E316" s="3"/>
      <c r="F316" s="2">
        <f t="shared" si="5"/>
        <v>0</v>
      </c>
    </row>
    <row r="317" spans="1:6" ht="18.75" x14ac:dyDescent="0.3">
      <c r="A317" s="1" t="s">
        <v>557</v>
      </c>
      <c r="B317" s="1" t="s">
        <v>558</v>
      </c>
      <c r="C317" s="3">
        <v>961420.34</v>
      </c>
      <c r="D317" s="3"/>
      <c r="E317" s="3"/>
      <c r="F317" s="2">
        <f t="shared" si="5"/>
        <v>961420.34</v>
      </c>
    </row>
    <row r="318" spans="1:6" ht="18.75" x14ac:dyDescent="0.3">
      <c r="A318" s="1" t="s">
        <v>559</v>
      </c>
      <c r="B318" s="1" t="s">
        <v>560</v>
      </c>
      <c r="C318" s="3">
        <v>0</v>
      </c>
      <c r="D318" s="3"/>
      <c r="E318" s="3"/>
      <c r="F318" s="2">
        <f t="shared" si="5"/>
        <v>0</v>
      </c>
    </row>
    <row r="319" spans="1:6" ht="18.75" x14ac:dyDescent="0.3">
      <c r="A319" s="1" t="s">
        <v>561</v>
      </c>
      <c r="B319" s="1" t="s">
        <v>562</v>
      </c>
      <c r="C319" s="3">
        <v>0</v>
      </c>
      <c r="D319" s="3"/>
      <c r="E319" s="3">
        <v>1312500</v>
      </c>
      <c r="F319" s="2">
        <f t="shared" si="5"/>
        <v>1312500</v>
      </c>
    </row>
    <row r="320" spans="1:6" ht="18.75" x14ac:dyDescent="0.3">
      <c r="A320" s="1" t="s">
        <v>563</v>
      </c>
      <c r="B320" s="1" t="s">
        <v>564</v>
      </c>
      <c r="C320" s="3">
        <v>0</v>
      </c>
      <c r="D320" s="3"/>
      <c r="E320" s="3"/>
      <c r="F320" s="2">
        <f t="shared" si="5"/>
        <v>0</v>
      </c>
    </row>
    <row r="321" spans="1:6" ht="18.75" x14ac:dyDescent="0.3">
      <c r="A321" s="1" t="s">
        <v>565</v>
      </c>
      <c r="B321" s="1" t="s">
        <v>566</v>
      </c>
      <c r="C321" s="3">
        <v>0</v>
      </c>
      <c r="D321" s="3"/>
      <c r="E321" s="3"/>
      <c r="F321" s="2">
        <f t="shared" si="5"/>
        <v>0</v>
      </c>
    </row>
    <row r="322" spans="1:6" ht="18.75" x14ac:dyDescent="0.3">
      <c r="A322" s="1" t="s">
        <v>567</v>
      </c>
      <c r="B322" s="1" t="s">
        <v>568</v>
      </c>
      <c r="C322" s="3">
        <v>0</v>
      </c>
      <c r="D322" s="3"/>
      <c r="E322" s="3"/>
      <c r="F322" s="2">
        <f t="shared" si="5"/>
        <v>0</v>
      </c>
    </row>
    <row r="323" spans="1:6" ht="18.75" x14ac:dyDescent="0.3">
      <c r="A323" s="1" t="s">
        <v>569</v>
      </c>
      <c r="B323" s="1" t="s">
        <v>570</v>
      </c>
      <c r="C323" s="3">
        <v>0</v>
      </c>
      <c r="D323" s="3"/>
      <c r="E323" s="3"/>
      <c r="F323" s="2">
        <f t="shared" si="5"/>
        <v>0</v>
      </c>
    </row>
    <row r="324" spans="1:6" ht="18.75" x14ac:dyDescent="0.3">
      <c r="A324" s="1" t="s">
        <v>571</v>
      </c>
      <c r="B324" s="1" t="s">
        <v>572</v>
      </c>
      <c r="C324" s="3">
        <v>0</v>
      </c>
      <c r="D324" s="3"/>
      <c r="E324" s="3"/>
      <c r="F324" s="2">
        <f t="shared" si="5"/>
        <v>0</v>
      </c>
    </row>
    <row r="325" spans="1:6" ht="18.75" x14ac:dyDescent="0.3">
      <c r="A325" s="1" t="s">
        <v>573</v>
      </c>
      <c r="B325" s="1" t="s">
        <v>574</v>
      </c>
      <c r="C325" s="3">
        <v>278280</v>
      </c>
      <c r="D325" s="3"/>
      <c r="E325" s="3"/>
      <c r="F325" s="2">
        <f t="shared" si="5"/>
        <v>278280</v>
      </c>
    </row>
    <row r="326" spans="1:6" ht="18.75" x14ac:dyDescent="0.3">
      <c r="A326" s="1" t="s">
        <v>575</v>
      </c>
      <c r="B326" s="1" t="s">
        <v>576</v>
      </c>
      <c r="C326" s="3">
        <v>0</v>
      </c>
      <c r="D326" s="3"/>
      <c r="E326" s="3"/>
      <c r="F326" s="2">
        <f t="shared" si="5"/>
        <v>0</v>
      </c>
    </row>
    <row r="327" spans="1:6" ht="18.75" x14ac:dyDescent="0.3">
      <c r="A327" s="1" t="s">
        <v>577</v>
      </c>
      <c r="B327" s="1" t="s">
        <v>578</v>
      </c>
      <c r="C327" s="3">
        <v>776514.8</v>
      </c>
      <c r="D327" s="3"/>
      <c r="E327" s="3"/>
      <c r="F327" s="2">
        <f t="shared" si="5"/>
        <v>776514.8</v>
      </c>
    </row>
    <row r="328" spans="1:6" ht="18.75" x14ac:dyDescent="0.3">
      <c r="A328" s="1" t="s">
        <v>579</v>
      </c>
      <c r="B328" s="1" t="s">
        <v>580</v>
      </c>
      <c r="C328" s="3">
        <v>0</v>
      </c>
      <c r="D328" s="3"/>
      <c r="E328" s="3"/>
      <c r="F328" s="2">
        <f t="shared" si="5"/>
        <v>0</v>
      </c>
    </row>
    <row r="329" spans="1:6" ht="18.75" x14ac:dyDescent="0.3">
      <c r="A329" s="1" t="s">
        <v>581</v>
      </c>
      <c r="B329" s="1" t="s">
        <v>582</v>
      </c>
      <c r="C329" s="3">
        <v>60087.199999999997</v>
      </c>
      <c r="D329" s="3">
        <v>60087.199999999997</v>
      </c>
      <c r="E329" s="3"/>
      <c r="F329" s="2">
        <f t="shared" si="5"/>
        <v>0</v>
      </c>
    </row>
    <row r="330" spans="1:6" ht="18.75" x14ac:dyDescent="0.3">
      <c r="A330" s="1" t="s">
        <v>583</v>
      </c>
      <c r="B330" s="1" t="s">
        <v>584</v>
      </c>
      <c r="C330" s="3">
        <v>1191000</v>
      </c>
      <c r="D330" s="3"/>
      <c r="E330" s="3"/>
      <c r="F330" s="2">
        <f t="shared" si="5"/>
        <v>1191000</v>
      </c>
    </row>
    <row r="331" spans="1:6" ht="18.75" x14ac:dyDescent="0.3">
      <c r="A331" s="1" t="s">
        <v>585</v>
      </c>
      <c r="B331" s="1" t="s">
        <v>586</v>
      </c>
      <c r="C331" s="3">
        <v>1381.12</v>
      </c>
      <c r="D331" s="3"/>
      <c r="E331" s="3"/>
      <c r="F331" s="2">
        <f t="shared" si="5"/>
        <v>1381.12</v>
      </c>
    </row>
    <row r="332" spans="1:6" ht="18.75" x14ac:dyDescent="0.3">
      <c r="A332" s="1" t="s">
        <v>587</v>
      </c>
      <c r="B332" s="1" t="s">
        <v>588</v>
      </c>
      <c r="C332" s="3">
        <v>40000</v>
      </c>
      <c r="D332" s="3"/>
      <c r="E332" s="3"/>
      <c r="F332" s="2">
        <f t="shared" si="5"/>
        <v>40000</v>
      </c>
    </row>
    <row r="333" spans="1:6" ht="18.75" x14ac:dyDescent="0.3">
      <c r="A333" s="1" t="s">
        <v>589</v>
      </c>
      <c r="B333" s="1" t="s">
        <v>590</v>
      </c>
      <c r="C333" s="3">
        <v>263597.53999999998</v>
      </c>
      <c r="D333" s="3"/>
      <c r="E333" s="3"/>
      <c r="F333" s="2">
        <f t="shared" si="5"/>
        <v>263597.53999999998</v>
      </c>
    </row>
    <row r="334" spans="1:6" ht="18.75" x14ac:dyDescent="0.3">
      <c r="A334" s="1" t="s">
        <v>591</v>
      </c>
      <c r="B334" s="1" t="s">
        <v>592</v>
      </c>
      <c r="C334" s="3">
        <v>0</v>
      </c>
      <c r="D334" s="3"/>
      <c r="E334" s="3"/>
      <c r="F334" s="2">
        <f t="shared" si="5"/>
        <v>0</v>
      </c>
    </row>
    <row r="335" spans="1:6" ht="18.75" x14ac:dyDescent="0.3">
      <c r="A335" s="1" t="s">
        <v>593</v>
      </c>
      <c r="B335" s="1" t="s">
        <v>594</v>
      </c>
      <c r="C335" s="3">
        <v>15172.76</v>
      </c>
      <c r="D335" s="3"/>
      <c r="E335" s="3"/>
      <c r="F335" s="2">
        <f t="shared" si="5"/>
        <v>15172.76</v>
      </c>
    </row>
    <row r="336" spans="1:6" ht="18.75" x14ac:dyDescent="0.3">
      <c r="A336" s="1" t="s">
        <v>595</v>
      </c>
      <c r="B336" s="1" t="s">
        <v>596</v>
      </c>
      <c r="C336" s="3">
        <v>0</v>
      </c>
      <c r="D336" s="3"/>
      <c r="E336" s="3"/>
      <c r="F336" s="2">
        <f t="shared" si="5"/>
        <v>0</v>
      </c>
    </row>
    <row r="337" spans="1:6" ht="18.75" x14ac:dyDescent="0.3">
      <c r="A337" s="1" t="s">
        <v>597</v>
      </c>
      <c r="B337" s="1" t="s">
        <v>598</v>
      </c>
      <c r="C337" s="3">
        <v>84900</v>
      </c>
      <c r="D337" s="3"/>
      <c r="E337" s="3"/>
      <c r="F337" s="2">
        <f t="shared" si="5"/>
        <v>84900</v>
      </c>
    </row>
    <row r="338" spans="1:6" ht="18.75" x14ac:dyDescent="0.3">
      <c r="A338" s="1" t="s">
        <v>599</v>
      </c>
      <c r="B338" s="1" t="s">
        <v>600</v>
      </c>
      <c r="C338" s="3">
        <v>128716.49</v>
      </c>
      <c r="D338" s="3"/>
      <c r="E338" s="3"/>
      <c r="F338" s="2">
        <f t="shared" si="5"/>
        <v>128716.49</v>
      </c>
    </row>
    <row r="339" spans="1:6" ht="18.75" x14ac:dyDescent="0.3">
      <c r="A339" s="1" t="s">
        <v>601</v>
      </c>
      <c r="B339" s="1" t="s">
        <v>602</v>
      </c>
      <c r="C339" s="3">
        <v>51654</v>
      </c>
      <c r="D339" s="3"/>
      <c r="E339" s="3"/>
      <c r="F339" s="2">
        <f t="shared" si="5"/>
        <v>51654</v>
      </c>
    </row>
    <row r="340" spans="1:6" ht="18.75" x14ac:dyDescent="0.3">
      <c r="A340" s="1" t="s">
        <v>603</v>
      </c>
      <c r="B340" s="1" t="s">
        <v>604</v>
      </c>
      <c r="C340" s="3">
        <v>354590</v>
      </c>
      <c r="D340" s="3">
        <v>354590</v>
      </c>
      <c r="E340" s="3"/>
      <c r="F340" s="2">
        <f t="shared" si="5"/>
        <v>0</v>
      </c>
    </row>
    <row r="341" spans="1:6" ht="18.75" x14ac:dyDescent="0.3">
      <c r="A341" s="1" t="s">
        <v>605</v>
      </c>
      <c r="B341" s="1" t="s">
        <v>606</v>
      </c>
      <c r="C341" s="3">
        <v>0</v>
      </c>
      <c r="D341" s="3"/>
      <c r="E341" s="3"/>
      <c r="F341" s="2">
        <f t="shared" si="5"/>
        <v>0</v>
      </c>
    </row>
    <row r="342" spans="1:6" ht="18.75" x14ac:dyDescent="0.3">
      <c r="A342" s="1" t="s">
        <v>607</v>
      </c>
      <c r="B342" s="1" t="s">
        <v>608</v>
      </c>
      <c r="C342" s="3">
        <v>0</v>
      </c>
      <c r="D342" s="3"/>
      <c r="E342" s="3"/>
      <c r="F342" s="2">
        <f t="shared" si="5"/>
        <v>0</v>
      </c>
    </row>
    <row r="343" spans="1:6" ht="18.75" x14ac:dyDescent="0.3">
      <c r="A343" s="1" t="s">
        <v>609</v>
      </c>
      <c r="B343" s="1" t="s">
        <v>610</v>
      </c>
      <c r="C343" s="3">
        <v>0</v>
      </c>
      <c r="D343" s="3"/>
      <c r="E343" s="3"/>
      <c r="F343" s="2">
        <f t="shared" si="5"/>
        <v>0</v>
      </c>
    </row>
    <row r="344" spans="1:6" ht="18.75" x14ac:dyDescent="0.3">
      <c r="A344" s="1" t="s">
        <v>611</v>
      </c>
      <c r="B344" s="1" t="s">
        <v>612</v>
      </c>
      <c r="C344" s="3">
        <v>119458.4</v>
      </c>
      <c r="D344" s="3"/>
      <c r="E344" s="3"/>
      <c r="F344" s="2">
        <f t="shared" si="5"/>
        <v>119458.4</v>
      </c>
    </row>
    <row r="345" spans="1:6" ht="18.75" x14ac:dyDescent="0.3">
      <c r="A345" s="1" t="s">
        <v>613</v>
      </c>
      <c r="B345" s="1" t="s">
        <v>614</v>
      </c>
      <c r="C345" s="3">
        <v>284332.79999999999</v>
      </c>
      <c r="D345" s="3"/>
      <c r="E345" s="3"/>
      <c r="F345" s="2">
        <f t="shared" si="5"/>
        <v>284332.79999999999</v>
      </c>
    </row>
    <row r="346" spans="1:6" ht="18.75" x14ac:dyDescent="0.3">
      <c r="A346" s="1" t="s">
        <v>615</v>
      </c>
      <c r="B346" s="1" t="s">
        <v>616</v>
      </c>
      <c r="C346" s="3">
        <v>0</v>
      </c>
      <c r="D346" s="3"/>
      <c r="E346" s="3"/>
      <c r="F346" s="2">
        <f t="shared" si="5"/>
        <v>0</v>
      </c>
    </row>
    <row r="347" spans="1:6" ht="18.75" x14ac:dyDescent="0.3">
      <c r="A347" s="1" t="s">
        <v>617</v>
      </c>
      <c r="B347" s="1" t="s">
        <v>946</v>
      </c>
      <c r="C347" s="3">
        <v>73168</v>
      </c>
      <c r="D347" s="3"/>
      <c r="E347" s="3"/>
      <c r="F347" s="2">
        <f t="shared" si="5"/>
        <v>73168</v>
      </c>
    </row>
    <row r="348" spans="1:6" ht="18.75" x14ac:dyDescent="0.3">
      <c r="A348" s="1" t="s">
        <v>618</v>
      </c>
      <c r="B348" s="1" t="s">
        <v>619</v>
      </c>
      <c r="C348" s="3">
        <v>0</v>
      </c>
      <c r="D348" s="3"/>
      <c r="E348" s="3"/>
      <c r="F348" s="2">
        <f t="shared" si="5"/>
        <v>0</v>
      </c>
    </row>
    <row r="349" spans="1:6" ht="18.75" x14ac:dyDescent="0.3">
      <c r="A349" s="1" t="s">
        <v>620</v>
      </c>
      <c r="B349" s="1" t="s">
        <v>621</v>
      </c>
      <c r="C349" s="3">
        <v>19647</v>
      </c>
      <c r="D349" s="3"/>
      <c r="E349" s="3"/>
      <c r="F349" s="2">
        <f t="shared" si="5"/>
        <v>19647</v>
      </c>
    </row>
    <row r="350" spans="1:6" ht="18.75" x14ac:dyDescent="0.3">
      <c r="A350" s="1" t="s">
        <v>622</v>
      </c>
      <c r="B350" s="1" t="s">
        <v>623</v>
      </c>
      <c r="C350" s="3">
        <v>90991.2</v>
      </c>
      <c r="D350" s="3"/>
      <c r="E350" s="3"/>
      <c r="F350" s="2">
        <f t="shared" si="5"/>
        <v>90991.2</v>
      </c>
    </row>
    <row r="351" spans="1:6" ht="18.75" x14ac:dyDescent="0.3">
      <c r="A351" s="1" t="s">
        <v>624</v>
      </c>
      <c r="B351" s="1" t="s">
        <v>625</v>
      </c>
      <c r="C351" s="3">
        <v>0</v>
      </c>
      <c r="D351" s="3"/>
      <c r="E351" s="3"/>
      <c r="F351" s="2">
        <f t="shared" si="5"/>
        <v>0</v>
      </c>
    </row>
    <row r="352" spans="1:6" ht="18.75" x14ac:dyDescent="0.3">
      <c r="A352" s="1" t="s">
        <v>626</v>
      </c>
      <c r="B352" s="1" t="s">
        <v>627</v>
      </c>
      <c r="C352" s="3">
        <v>0</v>
      </c>
      <c r="D352" s="3"/>
      <c r="E352" s="3"/>
      <c r="F352" s="2">
        <f t="shared" ref="F352:F402" si="6">+C352-D352+E352</f>
        <v>0</v>
      </c>
    </row>
    <row r="353" spans="1:6" ht="18.75" x14ac:dyDescent="0.3">
      <c r="A353" s="1" t="s">
        <v>1069</v>
      </c>
      <c r="B353" s="1" t="s">
        <v>1070</v>
      </c>
      <c r="C353" s="3">
        <v>0</v>
      </c>
      <c r="D353" s="3"/>
      <c r="E353" s="3">
        <v>662677.29</v>
      </c>
      <c r="F353" s="2">
        <f t="shared" si="6"/>
        <v>662677.29</v>
      </c>
    </row>
    <row r="354" spans="1:6" ht="18.75" x14ac:dyDescent="0.3">
      <c r="A354" s="1" t="s">
        <v>628</v>
      </c>
      <c r="B354" s="1" t="s">
        <v>629</v>
      </c>
      <c r="C354" s="3">
        <v>0</v>
      </c>
      <c r="D354" s="3"/>
      <c r="E354" s="3"/>
      <c r="F354" s="2">
        <f t="shared" si="6"/>
        <v>0</v>
      </c>
    </row>
    <row r="355" spans="1:6" ht="18.75" x14ac:dyDescent="0.3">
      <c r="A355" s="1" t="s">
        <v>630</v>
      </c>
      <c r="B355" s="1" t="s">
        <v>631</v>
      </c>
      <c r="C355" s="3">
        <v>0</v>
      </c>
      <c r="D355" s="3"/>
      <c r="E355" s="3"/>
      <c r="F355" s="2">
        <f t="shared" si="6"/>
        <v>0</v>
      </c>
    </row>
    <row r="356" spans="1:6" ht="18.75" x14ac:dyDescent="0.3">
      <c r="A356" s="1" t="s">
        <v>632</v>
      </c>
      <c r="B356" s="1" t="s">
        <v>633</v>
      </c>
      <c r="C356" s="3">
        <v>0</v>
      </c>
      <c r="D356" s="3"/>
      <c r="E356" s="3"/>
      <c r="F356" s="2">
        <f t="shared" si="6"/>
        <v>0</v>
      </c>
    </row>
    <row r="357" spans="1:6" ht="18.75" x14ac:dyDescent="0.3">
      <c r="A357" s="1" t="s">
        <v>634</v>
      </c>
      <c r="B357" s="1" t="s">
        <v>635</v>
      </c>
      <c r="C357" s="3">
        <v>0</v>
      </c>
      <c r="D357" s="3"/>
      <c r="E357" s="3"/>
      <c r="F357" s="2">
        <f t="shared" si="6"/>
        <v>0</v>
      </c>
    </row>
    <row r="358" spans="1:6" ht="18.75" x14ac:dyDescent="0.3">
      <c r="A358" s="1" t="s">
        <v>636</v>
      </c>
      <c r="B358" s="1" t="s">
        <v>637</v>
      </c>
      <c r="C358" s="3">
        <v>0</v>
      </c>
      <c r="D358" s="3"/>
      <c r="E358" s="3"/>
      <c r="F358" s="2">
        <f t="shared" si="6"/>
        <v>0</v>
      </c>
    </row>
    <row r="359" spans="1:6" ht="18.75" x14ac:dyDescent="0.3">
      <c r="A359" s="1" t="s">
        <v>638</v>
      </c>
      <c r="B359" s="1" t="s">
        <v>639</v>
      </c>
      <c r="C359" s="3">
        <v>0</v>
      </c>
      <c r="D359" s="3"/>
      <c r="E359" s="3"/>
      <c r="F359" s="2">
        <f t="shared" si="6"/>
        <v>0</v>
      </c>
    </row>
    <row r="360" spans="1:6" ht="18.75" x14ac:dyDescent="0.3">
      <c r="A360" s="1" t="s">
        <v>957</v>
      </c>
      <c r="B360" s="1" t="s">
        <v>958</v>
      </c>
      <c r="C360" s="3">
        <v>0</v>
      </c>
      <c r="D360" s="3"/>
      <c r="E360" s="3"/>
      <c r="F360" s="2">
        <f t="shared" si="6"/>
        <v>0</v>
      </c>
    </row>
    <row r="361" spans="1:6" ht="18.75" x14ac:dyDescent="0.3">
      <c r="A361" s="1" t="s">
        <v>640</v>
      </c>
      <c r="B361" s="1" t="s">
        <v>641</v>
      </c>
      <c r="C361" s="3">
        <v>0</v>
      </c>
      <c r="D361" s="3"/>
      <c r="E361" s="3"/>
      <c r="F361" s="2">
        <f t="shared" si="6"/>
        <v>0</v>
      </c>
    </row>
    <row r="362" spans="1:6" ht="18.75" x14ac:dyDescent="0.3">
      <c r="A362" s="1" t="s">
        <v>642</v>
      </c>
      <c r="B362" s="1" t="s">
        <v>643</v>
      </c>
      <c r="C362" s="3">
        <v>0</v>
      </c>
      <c r="D362" s="3"/>
      <c r="E362" s="3"/>
      <c r="F362" s="2">
        <f t="shared" si="6"/>
        <v>0</v>
      </c>
    </row>
    <row r="363" spans="1:6" ht="18.75" x14ac:dyDescent="0.3">
      <c r="A363" s="1" t="s">
        <v>644</v>
      </c>
      <c r="B363" s="1" t="s">
        <v>645</v>
      </c>
      <c r="C363" s="3">
        <v>0</v>
      </c>
      <c r="D363" s="3"/>
      <c r="E363" s="3"/>
      <c r="F363" s="2">
        <f t="shared" si="6"/>
        <v>0</v>
      </c>
    </row>
    <row r="364" spans="1:6" ht="18.75" x14ac:dyDescent="0.3">
      <c r="A364" s="1" t="s">
        <v>646</v>
      </c>
      <c r="B364" s="1" t="s">
        <v>647</v>
      </c>
      <c r="C364" s="3">
        <v>0</v>
      </c>
      <c r="D364" s="3"/>
      <c r="E364" s="3"/>
      <c r="F364" s="2">
        <f t="shared" si="6"/>
        <v>0</v>
      </c>
    </row>
    <row r="365" spans="1:6" ht="18.75" x14ac:dyDescent="0.3">
      <c r="A365" s="1" t="s">
        <v>648</v>
      </c>
      <c r="B365" s="1" t="s">
        <v>649</v>
      </c>
      <c r="C365" s="3">
        <v>0</v>
      </c>
      <c r="D365" s="3"/>
      <c r="E365" s="3"/>
      <c r="F365" s="2">
        <f t="shared" si="6"/>
        <v>0</v>
      </c>
    </row>
    <row r="366" spans="1:6" ht="18.75" x14ac:dyDescent="0.3">
      <c r="A366" s="1" t="s">
        <v>1003</v>
      </c>
      <c r="B366" s="1" t="s">
        <v>1004</v>
      </c>
      <c r="C366" s="3">
        <v>0</v>
      </c>
      <c r="D366" s="3"/>
      <c r="E366" s="3"/>
      <c r="F366" s="2">
        <f t="shared" si="6"/>
        <v>0</v>
      </c>
    </row>
    <row r="367" spans="1:6" ht="18.75" x14ac:dyDescent="0.3">
      <c r="A367" s="1" t="s">
        <v>650</v>
      </c>
      <c r="B367" s="1" t="s">
        <v>651</v>
      </c>
      <c r="C367" s="3">
        <v>37878</v>
      </c>
      <c r="D367" s="3"/>
      <c r="E367" s="3"/>
      <c r="F367" s="2">
        <f t="shared" si="6"/>
        <v>37878</v>
      </c>
    </row>
    <row r="368" spans="1:6" ht="18.75" x14ac:dyDescent="0.3">
      <c r="A368" s="1" t="s">
        <v>1005</v>
      </c>
      <c r="B368" s="1" t="s">
        <v>1006</v>
      </c>
      <c r="C368" s="3">
        <v>0</v>
      </c>
      <c r="D368" s="3"/>
      <c r="E368" s="3">
        <v>180540</v>
      </c>
      <c r="F368" s="2">
        <f t="shared" si="6"/>
        <v>180540</v>
      </c>
    </row>
    <row r="369" spans="1:6" ht="18.75" x14ac:dyDescent="0.3">
      <c r="A369" s="1" t="s">
        <v>652</v>
      </c>
      <c r="B369" s="1" t="s">
        <v>653</v>
      </c>
      <c r="C369" s="3">
        <v>57475.44</v>
      </c>
      <c r="D369" s="3">
        <v>57475.44</v>
      </c>
      <c r="E369" s="3"/>
      <c r="F369" s="2">
        <f t="shared" si="6"/>
        <v>0</v>
      </c>
    </row>
    <row r="370" spans="1:6" ht="18.75" x14ac:dyDescent="0.3">
      <c r="A370" s="1" t="s">
        <v>654</v>
      </c>
      <c r="B370" s="1" t="s">
        <v>655</v>
      </c>
      <c r="C370" s="3">
        <v>91334.97</v>
      </c>
      <c r="D370" s="3"/>
      <c r="E370" s="3">
        <v>51400</v>
      </c>
      <c r="F370" s="2">
        <f t="shared" si="6"/>
        <v>142734.97</v>
      </c>
    </row>
    <row r="371" spans="1:6" ht="18.75" x14ac:dyDescent="0.3">
      <c r="A371" s="1" t="s">
        <v>656</v>
      </c>
      <c r="B371" s="1" t="s">
        <v>657</v>
      </c>
      <c r="C371" s="3">
        <v>0</v>
      </c>
      <c r="D371" s="3"/>
      <c r="E371" s="3"/>
      <c r="F371" s="2">
        <f t="shared" si="6"/>
        <v>0</v>
      </c>
    </row>
    <row r="372" spans="1:6" ht="18.75" x14ac:dyDescent="0.3">
      <c r="A372" s="1" t="s">
        <v>658</v>
      </c>
      <c r="B372" s="1" t="s">
        <v>659</v>
      </c>
      <c r="C372" s="3">
        <v>0</v>
      </c>
      <c r="D372" s="3"/>
      <c r="E372" s="3"/>
      <c r="F372" s="2">
        <f t="shared" si="6"/>
        <v>0</v>
      </c>
    </row>
    <row r="373" spans="1:6" ht="18.75" x14ac:dyDescent="0.3">
      <c r="A373" s="1" t="s">
        <v>660</v>
      </c>
      <c r="B373" s="1" t="s">
        <v>661</v>
      </c>
      <c r="C373" s="3">
        <v>0</v>
      </c>
      <c r="D373" s="3"/>
      <c r="E373" s="3"/>
      <c r="F373" s="2">
        <f t="shared" si="6"/>
        <v>0</v>
      </c>
    </row>
    <row r="374" spans="1:6" ht="18.75" x14ac:dyDescent="0.3">
      <c r="A374" s="1" t="s">
        <v>662</v>
      </c>
      <c r="B374" s="1" t="s">
        <v>663</v>
      </c>
      <c r="C374" s="3">
        <v>0</v>
      </c>
      <c r="D374" s="3"/>
      <c r="E374" s="3"/>
      <c r="F374" s="2">
        <f t="shared" si="6"/>
        <v>0</v>
      </c>
    </row>
    <row r="375" spans="1:6" ht="18.75" x14ac:dyDescent="0.3">
      <c r="A375" s="1" t="s">
        <v>664</v>
      </c>
      <c r="B375" s="1" t="s">
        <v>665</v>
      </c>
      <c r="C375" s="3">
        <v>0</v>
      </c>
      <c r="D375" s="3"/>
      <c r="E375" s="3">
        <v>4359600</v>
      </c>
      <c r="F375" s="2">
        <f t="shared" si="6"/>
        <v>4359600</v>
      </c>
    </row>
    <row r="376" spans="1:6" ht="18.75" x14ac:dyDescent="0.3">
      <c r="A376" s="1" t="s">
        <v>666</v>
      </c>
      <c r="B376" s="1" t="s">
        <v>667</v>
      </c>
      <c r="C376" s="3">
        <v>0</v>
      </c>
      <c r="D376" s="3"/>
      <c r="E376" s="3"/>
      <c r="F376" s="2">
        <f t="shared" si="6"/>
        <v>0</v>
      </c>
    </row>
    <row r="377" spans="1:6" ht="18.75" x14ac:dyDescent="0.3">
      <c r="A377" s="1" t="s">
        <v>668</v>
      </c>
      <c r="B377" s="1" t="s">
        <v>669</v>
      </c>
      <c r="C377" s="3">
        <v>0</v>
      </c>
      <c r="D377" s="3"/>
      <c r="E377" s="3"/>
      <c r="F377" s="2">
        <f t="shared" si="6"/>
        <v>0</v>
      </c>
    </row>
    <row r="378" spans="1:6" ht="18.75" x14ac:dyDescent="0.3">
      <c r="A378" s="1" t="s">
        <v>670</v>
      </c>
      <c r="B378" s="1" t="s">
        <v>671</v>
      </c>
      <c r="C378" s="3">
        <v>0</v>
      </c>
      <c r="D378" s="3"/>
      <c r="E378" s="3"/>
      <c r="F378" s="2">
        <f t="shared" si="6"/>
        <v>0</v>
      </c>
    </row>
    <row r="379" spans="1:6" ht="18.75" x14ac:dyDescent="0.3">
      <c r="A379" s="1" t="s">
        <v>672</v>
      </c>
      <c r="B379" s="1" t="s">
        <v>673</v>
      </c>
      <c r="C379" s="3">
        <v>0</v>
      </c>
      <c r="D379" s="3"/>
      <c r="E379" s="3"/>
      <c r="F379" s="2">
        <f t="shared" si="6"/>
        <v>0</v>
      </c>
    </row>
    <row r="380" spans="1:6" ht="18.75" x14ac:dyDescent="0.3">
      <c r="A380" s="1" t="s">
        <v>674</v>
      </c>
      <c r="B380" s="1" t="s">
        <v>675</v>
      </c>
      <c r="C380" s="3">
        <v>0</v>
      </c>
      <c r="D380" s="3"/>
      <c r="E380" s="3"/>
      <c r="F380" s="2">
        <f t="shared" si="6"/>
        <v>0</v>
      </c>
    </row>
    <row r="381" spans="1:6" ht="18.75" x14ac:dyDescent="0.3">
      <c r="A381" s="1" t="s">
        <v>676</v>
      </c>
      <c r="B381" s="1" t="s">
        <v>677</v>
      </c>
      <c r="C381" s="3">
        <v>13452</v>
      </c>
      <c r="D381" s="3"/>
      <c r="E381" s="3"/>
      <c r="F381" s="2">
        <f t="shared" si="6"/>
        <v>13452</v>
      </c>
    </row>
    <row r="382" spans="1:6" ht="18.75" x14ac:dyDescent="0.3">
      <c r="A382" s="1" t="s">
        <v>678</v>
      </c>
      <c r="B382" s="1" t="s">
        <v>679</v>
      </c>
      <c r="C382" s="3">
        <v>0</v>
      </c>
      <c r="D382" s="3"/>
      <c r="E382" s="3"/>
      <c r="F382" s="2">
        <f t="shared" si="6"/>
        <v>0</v>
      </c>
    </row>
    <row r="383" spans="1:6" ht="18.75" x14ac:dyDescent="0.3">
      <c r="A383" s="1" t="s">
        <v>680</v>
      </c>
      <c r="B383" s="1" t="s">
        <v>681</v>
      </c>
      <c r="C383" s="3">
        <v>0</v>
      </c>
      <c r="D383" s="3"/>
      <c r="E383" s="3"/>
      <c r="F383" s="2">
        <f t="shared" si="6"/>
        <v>0</v>
      </c>
    </row>
    <row r="384" spans="1:6" ht="18.75" x14ac:dyDescent="0.3">
      <c r="A384" s="1" t="s">
        <v>682</v>
      </c>
      <c r="B384" s="1" t="s">
        <v>683</v>
      </c>
      <c r="C384" s="3">
        <v>0</v>
      </c>
      <c r="D384" s="3"/>
      <c r="E384" s="3"/>
      <c r="F384" s="2">
        <f t="shared" si="6"/>
        <v>0</v>
      </c>
    </row>
    <row r="385" spans="1:6" ht="18.75" x14ac:dyDescent="0.3">
      <c r="A385" s="1" t="s">
        <v>684</v>
      </c>
      <c r="B385" s="1" t="s">
        <v>685</v>
      </c>
      <c r="C385" s="3">
        <v>1025</v>
      </c>
      <c r="D385" s="3"/>
      <c r="E385" s="3"/>
      <c r="F385" s="2">
        <f t="shared" si="6"/>
        <v>1025</v>
      </c>
    </row>
    <row r="386" spans="1:6" ht="18.75" x14ac:dyDescent="0.3">
      <c r="A386" s="1" t="s">
        <v>686</v>
      </c>
      <c r="B386" s="1" t="s">
        <v>687</v>
      </c>
      <c r="C386" s="3">
        <v>0</v>
      </c>
      <c r="D386" s="3"/>
      <c r="E386" s="3"/>
      <c r="F386" s="2">
        <f t="shared" si="6"/>
        <v>0</v>
      </c>
    </row>
    <row r="387" spans="1:6" ht="18.75" x14ac:dyDescent="0.3">
      <c r="A387" s="1" t="s">
        <v>688</v>
      </c>
      <c r="B387" s="1" t="s">
        <v>689</v>
      </c>
      <c r="C387" s="3">
        <v>0</v>
      </c>
      <c r="D387" s="3"/>
      <c r="E387" s="3"/>
      <c r="F387" s="2">
        <f t="shared" si="6"/>
        <v>0</v>
      </c>
    </row>
    <row r="388" spans="1:6" ht="18.75" x14ac:dyDescent="0.3">
      <c r="A388" s="1" t="s">
        <v>690</v>
      </c>
      <c r="B388" s="1" t="s">
        <v>691</v>
      </c>
      <c r="C388" s="3">
        <v>0</v>
      </c>
      <c r="D388" s="3"/>
      <c r="E388" s="3"/>
      <c r="F388" s="2">
        <f t="shared" si="6"/>
        <v>0</v>
      </c>
    </row>
    <row r="389" spans="1:6" ht="18.75" x14ac:dyDescent="0.3">
      <c r="A389" s="1" t="s">
        <v>692</v>
      </c>
      <c r="B389" s="1" t="s">
        <v>693</v>
      </c>
      <c r="C389" s="3">
        <v>0</v>
      </c>
      <c r="D389" s="3"/>
      <c r="E389" s="3"/>
      <c r="F389" s="2">
        <f t="shared" si="6"/>
        <v>0</v>
      </c>
    </row>
    <row r="390" spans="1:6" ht="18.75" x14ac:dyDescent="0.3">
      <c r="A390" s="1" t="s">
        <v>694</v>
      </c>
      <c r="B390" s="1" t="s">
        <v>695</v>
      </c>
      <c r="C390" s="3">
        <v>0</v>
      </c>
      <c r="D390" s="3"/>
      <c r="E390" s="3"/>
      <c r="F390" s="2">
        <f t="shared" si="6"/>
        <v>0</v>
      </c>
    </row>
    <row r="391" spans="1:6" ht="18.75" x14ac:dyDescent="0.3">
      <c r="A391" s="1" t="s">
        <v>696</v>
      </c>
      <c r="B391" s="1" t="s">
        <v>697</v>
      </c>
      <c r="C391" s="3">
        <v>0</v>
      </c>
      <c r="D391" s="3"/>
      <c r="E391" s="3"/>
      <c r="F391" s="2">
        <f t="shared" si="6"/>
        <v>0</v>
      </c>
    </row>
    <row r="392" spans="1:6" ht="18.75" x14ac:dyDescent="0.3">
      <c r="A392" s="1" t="s">
        <v>698</v>
      </c>
      <c r="B392" s="1" t="s">
        <v>699</v>
      </c>
      <c r="C392" s="3">
        <v>0</v>
      </c>
      <c r="D392" s="3"/>
      <c r="E392" s="3"/>
      <c r="F392" s="2">
        <f t="shared" si="6"/>
        <v>0</v>
      </c>
    </row>
    <row r="393" spans="1:6" ht="18.75" x14ac:dyDescent="0.3">
      <c r="A393" s="1" t="s">
        <v>700</v>
      </c>
      <c r="B393" s="1" t="s">
        <v>701</v>
      </c>
      <c r="C393" s="3">
        <v>-406200</v>
      </c>
      <c r="D393" s="3">
        <v>41500</v>
      </c>
      <c r="E393" s="3">
        <v>447700</v>
      </c>
      <c r="F393" s="2">
        <f t="shared" si="6"/>
        <v>0</v>
      </c>
    </row>
    <row r="394" spans="1:6" ht="18.75" x14ac:dyDescent="0.3">
      <c r="A394" s="1" t="s">
        <v>702</v>
      </c>
      <c r="B394" s="1" t="s">
        <v>703</v>
      </c>
      <c r="C394" s="3">
        <v>0</v>
      </c>
      <c r="D394" s="3"/>
      <c r="E394" s="3"/>
      <c r="F394" s="2">
        <f t="shared" si="6"/>
        <v>0</v>
      </c>
    </row>
    <row r="395" spans="1:6" ht="18.75" x14ac:dyDescent="0.3">
      <c r="A395" s="1" t="s">
        <v>704</v>
      </c>
      <c r="B395" s="1" t="s">
        <v>705</v>
      </c>
      <c r="C395" s="3">
        <v>15055</v>
      </c>
      <c r="D395" s="3">
        <v>15055</v>
      </c>
      <c r="E395" s="3">
        <v>42264.65</v>
      </c>
      <c r="F395" s="2">
        <f t="shared" si="6"/>
        <v>42264.65</v>
      </c>
    </row>
    <row r="396" spans="1:6" ht="18.75" x14ac:dyDescent="0.3">
      <c r="A396" s="1" t="s">
        <v>706</v>
      </c>
      <c r="B396" s="1" t="s">
        <v>707</v>
      </c>
      <c r="C396" s="3">
        <v>0</v>
      </c>
      <c r="D396" s="3"/>
      <c r="E396" s="3"/>
      <c r="F396" s="2">
        <f t="shared" si="6"/>
        <v>0</v>
      </c>
    </row>
    <row r="397" spans="1:6" ht="18.75" x14ac:dyDescent="0.3">
      <c r="A397" s="1" t="s">
        <v>708</v>
      </c>
      <c r="B397" s="1" t="s">
        <v>709</v>
      </c>
      <c r="C397" s="3">
        <v>0</v>
      </c>
      <c r="D397" s="3"/>
      <c r="E397" s="3"/>
      <c r="F397" s="2">
        <f t="shared" si="6"/>
        <v>0</v>
      </c>
    </row>
    <row r="398" spans="1:6" ht="18.75" x14ac:dyDescent="0.3">
      <c r="A398" s="1" t="s">
        <v>710</v>
      </c>
      <c r="B398" s="1" t="s">
        <v>711</v>
      </c>
      <c r="C398" s="3">
        <v>0</v>
      </c>
      <c r="D398" s="3"/>
      <c r="E398" s="3"/>
      <c r="F398" s="2">
        <f t="shared" si="6"/>
        <v>0</v>
      </c>
    </row>
    <row r="399" spans="1:6" ht="18.75" x14ac:dyDescent="0.3">
      <c r="A399" s="1" t="s">
        <v>712</v>
      </c>
      <c r="B399" s="1" t="s">
        <v>713</v>
      </c>
      <c r="C399" s="3">
        <v>0</v>
      </c>
      <c r="D399" s="3"/>
      <c r="E399" s="3"/>
      <c r="F399" s="2">
        <f t="shared" si="6"/>
        <v>0</v>
      </c>
    </row>
    <row r="400" spans="1:6" ht="18.75" x14ac:dyDescent="0.3">
      <c r="A400" s="1" t="s">
        <v>714</v>
      </c>
      <c r="B400" s="1" t="s">
        <v>715</v>
      </c>
      <c r="C400" s="3">
        <v>379252</v>
      </c>
      <c r="D400" s="3">
        <v>379252</v>
      </c>
      <c r="E400" s="3"/>
      <c r="F400" s="2">
        <f t="shared" si="6"/>
        <v>0</v>
      </c>
    </row>
    <row r="401" spans="1:6" ht="18.75" x14ac:dyDescent="0.3">
      <c r="A401" s="1" t="s">
        <v>716</v>
      </c>
      <c r="B401" s="1" t="s">
        <v>717</v>
      </c>
      <c r="C401" s="3">
        <v>0</v>
      </c>
      <c r="D401" s="3"/>
      <c r="E401" s="3">
        <v>70800</v>
      </c>
      <c r="F401" s="2">
        <f t="shared" si="6"/>
        <v>70800</v>
      </c>
    </row>
    <row r="402" spans="1:6" ht="18.75" x14ac:dyDescent="0.3">
      <c r="A402" s="1" t="s">
        <v>718</v>
      </c>
      <c r="B402" s="1" t="s">
        <v>719</v>
      </c>
      <c r="C402" s="2">
        <v>-372.25</v>
      </c>
      <c r="D402" s="3"/>
      <c r="E402" s="3">
        <v>372.25</v>
      </c>
      <c r="F402" s="2">
        <f t="shared" si="6"/>
        <v>0</v>
      </c>
    </row>
    <row r="403" spans="1:6" ht="18.75" x14ac:dyDescent="0.3">
      <c r="A403" s="1" t="s">
        <v>947</v>
      </c>
      <c r="B403" s="1" t="s">
        <v>948</v>
      </c>
      <c r="C403" s="2">
        <v>-11800</v>
      </c>
      <c r="D403" s="3"/>
      <c r="E403" s="3">
        <v>11800</v>
      </c>
      <c r="F403" s="2">
        <f t="shared" ref="F403:F446" si="7">+C403-D403+E403</f>
        <v>0</v>
      </c>
    </row>
    <row r="404" spans="1:6" ht="18.75" x14ac:dyDescent="0.3">
      <c r="A404" s="1" t="s">
        <v>949</v>
      </c>
      <c r="B404" s="1" t="s">
        <v>950</v>
      </c>
      <c r="C404" s="2">
        <v>0</v>
      </c>
      <c r="D404" s="3"/>
      <c r="E404" s="3"/>
      <c r="F404" s="2">
        <f t="shared" si="7"/>
        <v>0</v>
      </c>
    </row>
    <row r="405" spans="1:6" ht="18.75" x14ac:dyDescent="0.3">
      <c r="A405" s="1" t="s">
        <v>951</v>
      </c>
      <c r="B405" s="1" t="s">
        <v>952</v>
      </c>
      <c r="C405" s="2">
        <v>0</v>
      </c>
      <c r="D405" s="3"/>
      <c r="E405" s="3"/>
      <c r="F405" s="2">
        <f t="shared" si="7"/>
        <v>0</v>
      </c>
    </row>
    <row r="406" spans="1:6" ht="18.75" x14ac:dyDescent="0.3">
      <c r="A406" s="1" t="s">
        <v>953</v>
      </c>
      <c r="B406" s="1" t="s">
        <v>954</v>
      </c>
      <c r="C406" s="2">
        <v>11800</v>
      </c>
      <c r="D406" s="3">
        <v>11800</v>
      </c>
      <c r="E406" s="3"/>
      <c r="F406" s="2">
        <f t="shared" si="7"/>
        <v>0</v>
      </c>
    </row>
    <row r="407" spans="1:6" ht="18.75" x14ac:dyDescent="0.3">
      <c r="A407" s="1" t="s">
        <v>955</v>
      </c>
      <c r="B407" s="1" t="s">
        <v>956</v>
      </c>
      <c r="C407" s="2">
        <v>0</v>
      </c>
      <c r="D407" s="3"/>
      <c r="E407" s="3"/>
      <c r="F407" s="2">
        <f t="shared" si="7"/>
        <v>0</v>
      </c>
    </row>
    <row r="408" spans="1:6" ht="18.75" x14ac:dyDescent="0.3">
      <c r="A408" s="1" t="s">
        <v>1007</v>
      </c>
      <c r="B408" s="1" t="s">
        <v>1010</v>
      </c>
      <c r="C408" s="2">
        <v>0</v>
      </c>
      <c r="D408" s="3"/>
      <c r="E408" s="3"/>
      <c r="F408" s="2">
        <f t="shared" si="7"/>
        <v>0</v>
      </c>
    </row>
    <row r="409" spans="1:6" ht="18.75" x14ac:dyDescent="0.3">
      <c r="A409" s="1" t="s">
        <v>1055</v>
      </c>
      <c r="B409" s="1" t="s">
        <v>1056</v>
      </c>
      <c r="C409" s="2">
        <v>1277.9500000000007</v>
      </c>
      <c r="D409" s="3"/>
      <c r="E409" s="3"/>
      <c r="F409" s="2">
        <f t="shared" si="7"/>
        <v>1277.9500000000007</v>
      </c>
    </row>
    <row r="410" spans="1:6" ht="18.75" x14ac:dyDescent="0.3">
      <c r="A410" s="1" t="s">
        <v>1008</v>
      </c>
      <c r="B410" s="1" t="s">
        <v>1012</v>
      </c>
      <c r="C410" s="2">
        <v>0</v>
      </c>
      <c r="D410" s="3"/>
      <c r="E410" s="3"/>
      <c r="F410" s="2">
        <f t="shared" si="7"/>
        <v>0</v>
      </c>
    </row>
    <row r="411" spans="1:6" ht="18.75" x14ac:dyDescent="0.3">
      <c r="A411" s="1" t="s">
        <v>1009</v>
      </c>
      <c r="B411" s="1" t="s">
        <v>1013</v>
      </c>
      <c r="C411" s="2">
        <v>0</v>
      </c>
      <c r="D411" s="3"/>
      <c r="E411" s="3"/>
      <c r="F411" s="2">
        <f t="shared" si="7"/>
        <v>0</v>
      </c>
    </row>
    <row r="412" spans="1:6" ht="18.75" x14ac:dyDescent="0.3">
      <c r="A412" s="1" t="s">
        <v>1011</v>
      </c>
      <c r="B412" s="1" t="s">
        <v>1014</v>
      </c>
      <c r="C412" s="2">
        <v>47200</v>
      </c>
      <c r="D412" s="3"/>
      <c r="E412" s="3"/>
      <c r="F412" s="2">
        <f t="shared" si="7"/>
        <v>47200</v>
      </c>
    </row>
    <row r="413" spans="1:6" ht="18.75" x14ac:dyDescent="0.3">
      <c r="A413" s="1" t="s">
        <v>1015</v>
      </c>
      <c r="B413" s="1" t="s">
        <v>1027</v>
      </c>
      <c r="C413" s="2">
        <v>0</v>
      </c>
      <c r="D413" s="3"/>
      <c r="E413" s="3"/>
      <c r="F413" s="2">
        <f t="shared" si="7"/>
        <v>0</v>
      </c>
    </row>
    <row r="414" spans="1:6" ht="18.75" x14ac:dyDescent="0.3">
      <c r="A414" s="1" t="s">
        <v>1016</v>
      </c>
      <c r="B414" s="1" t="s">
        <v>1028</v>
      </c>
      <c r="C414" s="2">
        <v>63106.400000000001</v>
      </c>
      <c r="D414" s="3">
        <v>63106.400000000001</v>
      </c>
      <c r="E414" s="3"/>
      <c r="F414" s="2">
        <f t="shared" si="7"/>
        <v>0</v>
      </c>
    </row>
    <row r="415" spans="1:6" ht="18.75" x14ac:dyDescent="0.3">
      <c r="A415" s="1" t="s">
        <v>1017</v>
      </c>
      <c r="B415" s="1" t="s">
        <v>1029</v>
      </c>
      <c r="C415" s="2">
        <v>0</v>
      </c>
      <c r="D415" s="3"/>
      <c r="E415" s="3"/>
      <c r="F415" s="2">
        <f t="shared" si="7"/>
        <v>0</v>
      </c>
    </row>
    <row r="416" spans="1:6" ht="18.75" x14ac:dyDescent="0.3">
      <c r="A416" s="1" t="s">
        <v>1018</v>
      </c>
      <c r="B416" s="1" t="s">
        <v>1030</v>
      </c>
      <c r="C416" s="2">
        <v>0</v>
      </c>
      <c r="D416" s="3"/>
      <c r="E416" s="3"/>
      <c r="F416" s="2">
        <f t="shared" si="7"/>
        <v>0</v>
      </c>
    </row>
    <row r="417" spans="1:6" ht="18.75" x14ac:dyDescent="0.3">
      <c r="A417" s="1" t="s">
        <v>1019</v>
      </c>
      <c r="B417" s="1" t="s">
        <v>1031</v>
      </c>
      <c r="C417" s="2">
        <v>23600</v>
      </c>
      <c r="D417" s="3"/>
      <c r="E417" s="3"/>
      <c r="F417" s="2">
        <f t="shared" si="7"/>
        <v>23600</v>
      </c>
    </row>
    <row r="418" spans="1:6" ht="18.75" x14ac:dyDescent="0.3">
      <c r="A418" s="1" t="s">
        <v>1020</v>
      </c>
      <c r="B418" s="1" t="s">
        <v>1032</v>
      </c>
      <c r="C418" s="2">
        <v>0</v>
      </c>
      <c r="D418" s="3"/>
      <c r="E418" s="3"/>
      <c r="F418" s="2">
        <f t="shared" si="7"/>
        <v>0</v>
      </c>
    </row>
    <row r="419" spans="1:6" ht="18.75" x14ac:dyDescent="0.3">
      <c r="A419" s="1" t="s">
        <v>1021</v>
      </c>
      <c r="B419" s="1" t="s">
        <v>1033</v>
      </c>
      <c r="C419" s="2">
        <v>0</v>
      </c>
      <c r="D419" s="3"/>
      <c r="E419" s="3"/>
      <c r="F419" s="2">
        <f t="shared" si="7"/>
        <v>0</v>
      </c>
    </row>
    <row r="420" spans="1:6" ht="18.75" x14ac:dyDescent="0.3">
      <c r="A420" s="1" t="s">
        <v>1022</v>
      </c>
      <c r="B420" s="1" t="s">
        <v>1034</v>
      </c>
      <c r="C420" s="2">
        <v>0</v>
      </c>
      <c r="D420" s="3"/>
      <c r="E420" s="3"/>
      <c r="F420" s="2">
        <f t="shared" si="7"/>
        <v>0</v>
      </c>
    </row>
    <row r="421" spans="1:6" ht="18.75" x14ac:dyDescent="0.3">
      <c r="A421" s="1" t="s">
        <v>1023</v>
      </c>
      <c r="B421" s="1" t="s">
        <v>1035</v>
      </c>
      <c r="C421" s="2">
        <v>0</v>
      </c>
      <c r="D421" s="3"/>
      <c r="E421" s="3"/>
      <c r="F421" s="2">
        <f t="shared" si="7"/>
        <v>0</v>
      </c>
    </row>
    <row r="422" spans="1:6" ht="18.75" x14ac:dyDescent="0.3">
      <c r="A422" s="1" t="s">
        <v>1024</v>
      </c>
      <c r="B422" s="1" t="s">
        <v>1037</v>
      </c>
      <c r="C422" s="2">
        <v>0</v>
      </c>
      <c r="D422" s="3"/>
      <c r="E422" s="3"/>
      <c r="F422" s="2">
        <f t="shared" si="7"/>
        <v>0</v>
      </c>
    </row>
    <row r="423" spans="1:6" ht="18.75" x14ac:dyDescent="0.3">
      <c r="A423" s="1" t="s">
        <v>1025</v>
      </c>
      <c r="B423" s="1" t="s">
        <v>1038</v>
      </c>
      <c r="C423" s="2">
        <v>0</v>
      </c>
      <c r="D423" s="3"/>
      <c r="E423" s="3"/>
      <c r="F423" s="2">
        <f t="shared" si="7"/>
        <v>0</v>
      </c>
    </row>
    <row r="424" spans="1:6" ht="18.75" x14ac:dyDescent="0.3">
      <c r="A424" s="1" t="s">
        <v>1026</v>
      </c>
      <c r="B424" s="1" t="s">
        <v>1039</v>
      </c>
      <c r="C424" s="2">
        <v>0</v>
      </c>
      <c r="D424" s="3"/>
      <c r="E424" s="3"/>
      <c r="F424" s="2">
        <f t="shared" si="7"/>
        <v>0</v>
      </c>
    </row>
    <row r="425" spans="1:6" ht="18.75" x14ac:dyDescent="0.3">
      <c r="A425" s="1" t="s">
        <v>1036</v>
      </c>
      <c r="B425" s="1" t="s">
        <v>1040</v>
      </c>
      <c r="C425" s="2">
        <v>0</v>
      </c>
      <c r="D425" s="3"/>
      <c r="E425" s="3"/>
      <c r="F425" s="2">
        <f t="shared" si="7"/>
        <v>0</v>
      </c>
    </row>
    <row r="426" spans="1:6" ht="18.75" x14ac:dyDescent="0.3">
      <c r="A426" s="1" t="s">
        <v>1041</v>
      </c>
      <c r="B426" s="1" t="s">
        <v>1046</v>
      </c>
      <c r="C426" s="2">
        <v>4141588.8000000007</v>
      </c>
      <c r="D426" s="3"/>
      <c r="E426" s="3"/>
      <c r="F426" s="2">
        <f t="shared" si="7"/>
        <v>4141588.8000000007</v>
      </c>
    </row>
    <row r="427" spans="1:6" ht="18.75" x14ac:dyDescent="0.3">
      <c r="A427" s="1" t="s">
        <v>1042</v>
      </c>
      <c r="B427" s="1" t="s">
        <v>1047</v>
      </c>
      <c r="C427" s="2">
        <v>0</v>
      </c>
      <c r="D427" s="3"/>
      <c r="E427" s="3"/>
      <c r="F427" s="2">
        <f t="shared" si="7"/>
        <v>0</v>
      </c>
    </row>
    <row r="428" spans="1:6" ht="18.75" x14ac:dyDescent="0.3">
      <c r="A428" s="1" t="s">
        <v>1043</v>
      </c>
      <c r="B428" s="45" t="s">
        <v>1048</v>
      </c>
      <c r="C428" s="2">
        <v>0</v>
      </c>
      <c r="D428" s="3"/>
      <c r="E428" s="3"/>
      <c r="F428" s="2">
        <f t="shared" si="7"/>
        <v>0</v>
      </c>
    </row>
    <row r="429" spans="1:6" ht="18.75" x14ac:dyDescent="0.3">
      <c r="A429" s="1" t="s">
        <v>1044</v>
      </c>
      <c r="B429" s="1" t="s">
        <v>1049</v>
      </c>
      <c r="C429" s="2">
        <v>0</v>
      </c>
      <c r="D429" s="3"/>
      <c r="E429" s="3"/>
      <c r="F429" s="2">
        <f t="shared" si="7"/>
        <v>0</v>
      </c>
    </row>
    <row r="430" spans="1:6" ht="18.75" x14ac:dyDescent="0.3">
      <c r="A430" s="1" t="s">
        <v>1045</v>
      </c>
      <c r="B430" s="1" t="s">
        <v>1050</v>
      </c>
      <c r="C430" s="2">
        <v>0</v>
      </c>
      <c r="D430" s="3"/>
      <c r="E430" s="3"/>
      <c r="F430" s="2">
        <f t="shared" si="7"/>
        <v>0</v>
      </c>
    </row>
    <row r="431" spans="1:6" ht="18.75" x14ac:dyDescent="0.3">
      <c r="A431" s="1" t="s">
        <v>1051</v>
      </c>
      <c r="B431" s="1" t="s">
        <v>1052</v>
      </c>
      <c r="C431" s="2">
        <v>0</v>
      </c>
      <c r="D431" s="3">
        <v>42480</v>
      </c>
      <c r="E431" s="3">
        <v>42480</v>
      </c>
      <c r="F431" s="2">
        <f t="shared" si="7"/>
        <v>0</v>
      </c>
    </row>
    <row r="432" spans="1:6" ht="18.75" x14ac:dyDescent="0.3">
      <c r="A432" s="1" t="s">
        <v>1057</v>
      </c>
      <c r="B432" s="1" t="s">
        <v>1062</v>
      </c>
      <c r="C432" s="2">
        <v>0</v>
      </c>
      <c r="D432" s="3"/>
      <c r="E432" s="3"/>
      <c r="F432" s="2">
        <f t="shared" si="7"/>
        <v>0</v>
      </c>
    </row>
    <row r="433" spans="1:6" ht="18.75" x14ac:dyDescent="0.3">
      <c r="A433" s="1" t="s">
        <v>1058</v>
      </c>
      <c r="B433" s="1" t="s">
        <v>1063</v>
      </c>
      <c r="C433" s="2">
        <v>-3720750</v>
      </c>
      <c r="D433" s="3"/>
      <c r="E433" s="3">
        <v>3720750</v>
      </c>
      <c r="F433" s="2">
        <f t="shared" si="7"/>
        <v>0</v>
      </c>
    </row>
    <row r="434" spans="1:6" ht="18.75" x14ac:dyDescent="0.3">
      <c r="A434" s="1" t="s">
        <v>1059</v>
      </c>
      <c r="B434" s="1" t="s">
        <v>1064</v>
      </c>
      <c r="C434" s="2">
        <v>164037.70000000001</v>
      </c>
      <c r="D434" s="3">
        <v>164037.70000000001</v>
      </c>
      <c r="E434" s="3"/>
      <c r="F434" s="2">
        <f t="shared" si="7"/>
        <v>0</v>
      </c>
    </row>
    <row r="435" spans="1:6" ht="18.75" x14ac:dyDescent="0.3">
      <c r="A435" s="1" t="s">
        <v>1071</v>
      </c>
      <c r="B435" s="1" t="s">
        <v>1072</v>
      </c>
      <c r="C435" s="2">
        <v>0</v>
      </c>
      <c r="D435" s="3"/>
      <c r="E435" s="3">
        <v>20945</v>
      </c>
      <c r="F435" s="2">
        <f t="shared" si="7"/>
        <v>20945</v>
      </c>
    </row>
    <row r="436" spans="1:6" ht="18.75" x14ac:dyDescent="0.3">
      <c r="A436" s="1" t="s">
        <v>1060</v>
      </c>
      <c r="B436" s="1" t="s">
        <v>1065</v>
      </c>
      <c r="C436" s="2">
        <v>2383836</v>
      </c>
      <c r="D436" s="3">
        <v>2383836</v>
      </c>
      <c r="E436" s="3"/>
      <c r="F436" s="2">
        <f t="shared" si="7"/>
        <v>0</v>
      </c>
    </row>
    <row r="437" spans="1:6" ht="18.75" x14ac:dyDescent="0.3">
      <c r="A437" s="1" t="s">
        <v>1061</v>
      </c>
      <c r="B437" s="1" t="s">
        <v>1066</v>
      </c>
      <c r="C437" s="2">
        <v>3720750</v>
      </c>
      <c r="D437" s="3">
        <v>3720750</v>
      </c>
      <c r="E437" s="3"/>
      <c r="F437" s="2">
        <f t="shared" si="7"/>
        <v>0</v>
      </c>
    </row>
    <row r="438" spans="1:6" ht="18.75" x14ac:dyDescent="0.3">
      <c r="A438" s="1" t="s">
        <v>1068</v>
      </c>
      <c r="B438" s="1" t="s">
        <v>1073</v>
      </c>
      <c r="C438" s="2">
        <v>0</v>
      </c>
      <c r="D438" s="3">
        <v>161999.96</v>
      </c>
      <c r="E438" s="3">
        <v>161999.96</v>
      </c>
      <c r="F438" s="2">
        <f t="shared" si="7"/>
        <v>0</v>
      </c>
    </row>
    <row r="439" spans="1:6" ht="18.75" x14ac:dyDescent="0.3">
      <c r="A439" s="1" t="s">
        <v>1074</v>
      </c>
      <c r="B439" s="1" t="s">
        <v>1082</v>
      </c>
      <c r="C439" s="2">
        <v>0</v>
      </c>
      <c r="D439" s="3"/>
      <c r="E439" s="3">
        <v>163999.35</v>
      </c>
      <c r="F439" s="2">
        <f t="shared" si="7"/>
        <v>163999.35</v>
      </c>
    </row>
    <row r="440" spans="1:6" ht="18.75" x14ac:dyDescent="0.3">
      <c r="A440" s="1" t="s">
        <v>1075</v>
      </c>
      <c r="B440" s="1" t="s">
        <v>1083</v>
      </c>
      <c r="C440" s="2">
        <v>0</v>
      </c>
      <c r="D440" s="3"/>
      <c r="E440" s="3">
        <v>88500</v>
      </c>
      <c r="F440" s="2">
        <f t="shared" si="7"/>
        <v>88500</v>
      </c>
    </row>
    <row r="441" spans="1:6" ht="18.75" x14ac:dyDescent="0.3">
      <c r="A441" s="1" t="s">
        <v>1076</v>
      </c>
      <c r="B441" s="1" t="s">
        <v>1084</v>
      </c>
      <c r="C441" s="2">
        <v>0</v>
      </c>
      <c r="D441" s="3"/>
      <c r="E441" s="3">
        <v>604651.15</v>
      </c>
      <c r="F441" s="2">
        <f t="shared" si="7"/>
        <v>604651.15</v>
      </c>
    </row>
    <row r="442" spans="1:6" ht="18.75" x14ac:dyDescent="0.3">
      <c r="A442" s="1" t="s">
        <v>1077</v>
      </c>
      <c r="B442" s="1" t="s">
        <v>1085</v>
      </c>
      <c r="C442" s="2">
        <v>0</v>
      </c>
      <c r="D442" s="3">
        <v>38688.14</v>
      </c>
      <c r="E442" s="3">
        <v>40400</v>
      </c>
      <c r="F442" s="2">
        <f t="shared" si="7"/>
        <v>1711.8600000000006</v>
      </c>
    </row>
    <row r="443" spans="1:6" ht="18.75" x14ac:dyDescent="0.3">
      <c r="A443" s="1" t="s">
        <v>1078</v>
      </c>
      <c r="B443" s="1" t="s">
        <v>1086</v>
      </c>
      <c r="C443" s="2">
        <v>0</v>
      </c>
      <c r="D443" s="3"/>
      <c r="E443" s="3">
        <v>540409.31999999995</v>
      </c>
      <c r="F443" s="2">
        <f t="shared" si="7"/>
        <v>540409.31999999995</v>
      </c>
    </row>
    <row r="444" spans="1:6" ht="18.75" x14ac:dyDescent="0.3">
      <c r="A444" s="1" t="s">
        <v>1079</v>
      </c>
      <c r="B444" s="1" t="s">
        <v>1087</v>
      </c>
      <c r="C444" s="2">
        <v>0</v>
      </c>
      <c r="D444" s="3"/>
      <c r="E444" s="3">
        <v>164965.18</v>
      </c>
      <c r="F444" s="2">
        <f t="shared" si="7"/>
        <v>164965.18</v>
      </c>
    </row>
    <row r="445" spans="1:6" ht="18.75" x14ac:dyDescent="0.3">
      <c r="A445" s="1" t="s">
        <v>1080</v>
      </c>
      <c r="B445" s="1" t="s">
        <v>1088</v>
      </c>
      <c r="C445" s="2">
        <v>0</v>
      </c>
      <c r="D445" s="3"/>
      <c r="E445" s="3">
        <v>4012158.72</v>
      </c>
      <c r="F445" s="2">
        <f t="shared" si="7"/>
        <v>4012158.72</v>
      </c>
    </row>
    <row r="446" spans="1:6" ht="18.75" x14ac:dyDescent="0.3">
      <c r="A446" s="1" t="s">
        <v>1081</v>
      </c>
      <c r="B446" s="1" t="s">
        <v>1089</v>
      </c>
      <c r="C446" s="2">
        <v>0</v>
      </c>
      <c r="D446" s="3"/>
      <c r="E446" s="3">
        <v>62087.76</v>
      </c>
      <c r="F446" s="2">
        <f t="shared" si="7"/>
        <v>62087.76</v>
      </c>
    </row>
    <row r="447" spans="1:6" ht="18.75" x14ac:dyDescent="0.3">
      <c r="A447" s="7" t="s">
        <v>720</v>
      </c>
      <c r="B447" s="4" t="s">
        <v>721</v>
      </c>
      <c r="C447" s="5">
        <v>37370174.140000001</v>
      </c>
      <c r="D447" s="6">
        <f>+D448+D451</f>
        <v>15406521.109999999</v>
      </c>
      <c r="E447" s="6">
        <f>+E448+E451</f>
        <v>15405361.84</v>
      </c>
      <c r="F447" s="5">
        <f t="shared" ref="F447:F478" si="8">+C447-D447+E447</f>
        <v>37369014.870000005</v>
      </c>
    </row>
    <row r="448" spans="1:6" ht="18.75" x14ac:dyDescent="0.3">
      <c r="A448" s="7" t="s">
        <v>722</v>
      </c>
      <c r="B448" s="4" t="s">
        <v>723</v>
      </c>
      <c r="C448" s="5">
        <v>18176945.539999999</v>
      </c>
      <c r="D448" s="6">
        <f>+D449+D450</f>
        <v>1028314.01</v>
      </c>
      <c r="E448" s="6">
        <f>+E449+E450</f>
        <v>1027154.74</v>
      </c>
      <c r="F448" s="5">
        <f t="shared" si="8"/>
        <v>18175786.269999996</v>
      </c>
    </row>
    <row r="449" spans="1:6" ht="18.75" x14ac:dyDescent="0.3">
      <c r="A449" s="1" t="s">
        <v>724</v>
      </c>
      <c r="B449" s="1" t="s">
        <v>725</v>
      </c>
      <c r="C449" s="2">
        <v>-5489259.1600000001</v>
      </c>
      <c r="D449" s="3">
        <v>1017198.66</v>
      </c>
      <c r="E449" s="3">
        <v>1016039.39</v>
      </c>
      <c r="F449" s="2">
        <f t="shared" si="8"/>
        <v>-5490418.4300000006</v>
      </c>
    </row>
    <row r="450" spans="1:6" ht="18.75" x14ac:dyDescent="0.3">
      <c r="A450" s="1" t="s">
        <v>726</v>
      </c>
      <c r="B450" s="1" t="s">
        <v>727</v>
      </c>
      <c r="C450" s="2">
        <v>23666204.700000003</v>
      </c>
      <c r="D450" s="3">
        <v>11115.35</v>
      </c>
      <c r="E450" s="3">
        <v>11115.35</v>
      </c>
      <c r="F450" s="2">
        <f t="shared" si="8"/>
        <v>23666204.700000003</v>
      </c>
    </row>
    <row r="451" spans="1:6" ht="18.75" x14ac:dyDescent="0.3">
      <c r="A451" s="7" t="s">
        <v>728</v>
      </c>
      <c r="B451" s="4" t="s">
        <v>729</v>
      </c>
      <c r="C451" s="5">
        <v>19193228.600000001</v>
      </c>
      <c r="D451" s="6">
        <f>SUM(D452:D472)</f>
        <v>14378207.1</v>
      </c>
      <c r="E451" s="6">
        <f>SUM(E452:E472)</f>
        <v>14378207.1</v>
      </c>
      <c r="F451" s="5">
        <f t="shared" si="8"/>
        <v>19193228.600000001</v>
      </c>
    </row>
    <row r="452" spans="1:6" ht="18.75" x14ac:dyDescent="0.3">
      <c r="A452" s="1" t="s">
        <v>730</v>
      </c>
      <c r="B452" s="1" t="s">
        <v>731</v>
      </c>
      <c r="C452" s="3">
        <v>1937158.0899999999</v>
      </c>
      <c r="D452" s="3">
        <v>1560986.31</v>
      </c>
      <c r="E452" s="3">
        <v>1560986.31</v>
      </c>
      <c r="F452" s="2">
        <f t="shared" si="8"/>
        <v>1937158.0899999999</v>
      </c>
    </row>
    <row r="453" spans="1:6" ht="18.75" x14ac:dyDescent="0.3">
      <c r="A453" s="1" t="s">
        <v>732</v>
      </c>
      <c r="B453" s="1" t="s">
        <v>733</v>
      </c>
      <c r="C453" s="3">
        <v>331027.21000000002</v>
      </c>
      <c r="D453" s="3">
        <v>6000</v>
      </c>
      <c r="E453" s="3">
        <v>6000</v>
      </c>
      <c r="F453" s="2">
        <f t="shared" si="8"/>
        <v>331027.21000000002</v>
      </c>
    </row>
    <row r="454" spans="1:6" ht="18.75" x14ac:dyDescent="0.3">
      <c r="A454" s="1" t="s">
        <v>734</v>
      </c>
      <c r="B454" s="1" t="s">
        <v>735</v>
      </c>
      <c r="C454" s="3">
        <v>5136.6999999999971</v>
      </c>
      <c r="D454" s="3">
        <v>60045</v>
      </c>
      <c r="E454" s="3">
        <v>60045</v>
      </c>
      <c r="F454" s="2">
        <f t="shared" si="8"/>
        <v>5136.6999999999971</v>
      </c>
    </row>
    <row r="455" spans="1:6" ht="18.75" x14ac:dyDescent="0.3">
      <c r="A455" s="1" t="s">
        <v>736</v>
      </c>
      <c r="B455" s="1" t="s">
        <v>737</v>
      </c>
      <c r="C455" s="3">
        <v>-30917.410000000003</v>
      </c>
      <c r="D455" s="3">
        <v>87325</v>
      </c>
      <c r="E455" s="3">
        <v>87325</v>
      </c>
      <c r="F455" s="2">
        <f t="shared" si="8"/>
        <v>-30917.410000000003</v>
      </c>
    </row>
    <row r="456" spans="1:6" ht="18.75" x14ac:dyDescent="0.3">
      <c r="A456" s="1" t="s">
        <v>738</v>
      </c>
      <c r="B456" s="1" t="s">
        <v>739</v>
      </c>
      <c r="C456" s="3">
        <v>27363.260000000009</v>
      </c>
      <c r="D456" s="3">
        <v>945827.7</v>
      </c>
      <c r="E456" s="3">
        <v>945827.7</v>
      </c>
      <c r="F456" s="2">
        <f t="shared" si="8"/>
        <v>27363.260000000009</v>
      </c>
    </row>
    <row r="457" spans="1:6" ht="18.75" x14ac:dyDescent="0.3">
      <c r="A457" s="1" t="s">
        <v>740</v>
      </c>
      <c r="B457" s="1" t="s">
        <v>741</v>
      </c>
      <c r="C457" s="3">
        <v>5773.3699999999953</v>
      </c>
      <c r="D457" s="3">
        <v>266979.56</v>
      </c>
      <c r="E457" s="3">
        <v>266979.56</v>
      </c>
      <c r="F457" s="2">
        <f t="shared" si="8"/>
        <v>5773.3699999999953</v>
      </c>
    </row>
    <row r="458" spans="1:6" ht="18.75" x14ac:dyDescent="0.3">
      <c r="A458" s="1" t="s">
        <v>742</v>
      </c>
      <c r="B458" s="1" t="s">
        <v>743</v>
      </c>
      <c r="C458" s="3">
        <v>139907.32</v>
      </c>
      <c r="D458" s="3">
        <v>32000</v>
      </c>
      <c r="E458" s="3">
        <v>32000</v>
      </c>
      <c r="F458" s="2">
        <f t="shared" si="8"/>
        <v>139907.32</v>
      </c>
    </row>
    <row r="459" spans="1:6" ht="18.75" x14ac:dyDescent="0.3">
      <c r="A459" s="1" t="s">
        <v>744</v>
      </c>
      <c r="B459" s="1" t="s">
        <v>745</v>
      </c>
      <c r="C459" s="3">
        <v>572114.68999999994</v>
      </c>
      <c r="D459" s="3">
        <v>4076598.33</v>
      </c>
      <c r="E459" s="3">
        <v>4076598.33</v>
      </c>
      <c r="F459" s="2">
        <f t="shared" si="8"/>
        <v>572114.68999999994</v>
      </c>
    </row>
    <row r="460" spans="1:6" ht="18.75" x14ac:dyDescent="0.3">
      <c r="A460" s="1" t="s">
        <v>746</v>
      </c>
      <c r="B460" s="1" t="s">
        <v>747</v>
      </c>
      <c r="C460" s="3">
        <v>-345873.23</v>
      </c>
      <c r="D460" s="3">
        <v>114246</v>
      </c>
      <c r="E460" s="3">
        <v>114246</v>
      </c>
      <c r="F460" s="2">
        <f t="shared" si="8"/>
        <v>-345873.23</v>
      </c>
    </row>
    <row r="461" spans="1:6" ht="18.75" x14ac:dyDescent="0.3">
      <c r="A461" s="1" t="s">
        <v>748</v>
      </c>
      <c r="B461" s="1" t="s">
        <v>749</v>
      </c>
      <c r="C461" s="3">
        <v>8102922.4900000002</v>
      </c>
      <c r="D461" s="3">
        <v>4926459.92</v>
      </c>
      <c r="E461" s="3">
        <v>4926459.92</v>
      </c>
      <c r="F461" s="2">
        <f t="shared" si="8"/>
        <v>8102922.4900000002</v>
      </c>
    </row>
    <row r="462" spans="1:6" ht="18.75" x14ac:dyDescent="0.3">
      <c r="A462" s="1" t="s">
        <v>750</v>
      </c>
      <c r="B462" s="1" t="s">
        <v>751</v>
      </c>
      <c r="C462" s="3">
        <v>125641.59000000008</v>
      </c>
      <c r="D462" s="3">
        <v>1399065.44</v>
      </c>
      <c r="E462" s="3">
        <v>1399065.44</v>
      </c>
      <c r="F462" s="2">
        <f t="shared" si="8"/>
        <v>125641.59000000008</v>
      </c>
    </row>
    <row r="463" spans="1:6" ht="18.75" x14ac:dyDescent="0.3">
      <c r="A463" s="1" t="s">
        <v>752</v>
      </c>
      <c r="B463" s="1" t="s">
        <v>753</v>
      </c>
      <c r="C463" s="3">
        <v>0</v>
      </c>
      <c r="D463" s="3">
        <v>1600</v>
      </c>
      <c r="E463" s="3">
        <v>1600</v>
      </c>
      <c r="F463" s="2">
        <f t="shared" si="8"/>
        <v>0</v>
      </c>
    </row>
    <row r="464" spans="1:6" ht="18.75" x14ac:dyDescent="0.3">
      <c r="A464" s="1" t="s">
        <v>754</v>
      </c>
      <c r="B464" s="1" t="s">
        <v>755</v>
      </c>
      <c r="C464" s="3">
        <v>250306.33</v>
      </c>
      <c r="D464" s="3">
        <v>355518.48</v>
      </c>
      <c r="E464" s="3">
        <v>355518.48</v>
      </c>
      <c r="F464" s="2">
        <f t="shared" si="8"/>
        <v>250306.33</v>
      </c>
    </row>
    <row r="465" spans="1:6" ht="18.75" x14ac:dyDescent="0.3">
      <c r="A465" s="1" t="s">
        <v>756</v>
      </c>
      <c r="B465" s="1" t="s">
        <v>757</v>
      </c>
      <c r="C465" s="3">
        <v>0</v>
      </c>
      <c r="D465" s="3">
        <v>47400</v>
      </c>
      <c r="E465" s="3">
        <v>47400</v>
      </c>
      <c r="F465" s="2">
        <f t="shared" si="8"/>
        <v>0</v>
      </c>
    </row>
    <row r="466" spans="1:6" ht="18.75" x14ac:dyDescent="0.3">
      <c r="A466" s="1" t="s">
        <v>758</v>
      </c>
      <c r="B466" s="1" t="s">
        <v>759</v>
      </c>
      <c r="C466" s="3">
        <v>8625</v>
      </c>
      <c r="D466" s="3">
        <v>155.36000000000001</v>
      </c>
      <c r="E466" s="3">
        <v>155.36000000000001</v>
      </c>
      <c r="F466" s="2">
        <f t="shared" si="8"/>
        <v>8625</v>
      </c>
    </row>
    <row r="467" spans="1:6" ht="18.75" x14ac:dyDescent="0.3">
      <c r="A467" s="1" t="s">
        <v>760</v>
      </c>
      <c r="B467" s="1" t="s">
        <v>761</v>
      </c>
      <c r="C467" s="3">
        <v>-3316.34</v>
      </c>
      <c r="D467" s="3"/>
      <c r="E467" s="3"/>
      <c r="F467" s="2">
        <f t="shared" si="8"/>
        <v>-3316.34</v>
      </c>
    </row>
    <row r="468" spans="1:6" ht="18.75" x14ac:dyDescent="0.3">
      <c r="A468" s="1" t="s">
        <v>762</v>
      </c>
      <c r="B468" s="1" t="s">
        <v>763</v>
      </c>
      <c r="C468" s="3">
        <v>38655.17</v>
      </c>
      <c r="D468" s="3"/>
      <c r="E468" s="3"/>
      <c r="F468" s="2">
        <f t="shared" si="8"/>
        <v>38655.17</v>
      </c>
    </row>
    <row r="469" spans="1:6" ht="18.75" x14ac:dyDescent="0.3">
      <c r="A469" s="1" t="s">
        <v>764</v>
      </c>
      <c r="B469" s="1" t="s">
        <v>765</v>
      </c>
      <c r="C469" s="3">
        <v>4100</v>
      </c>
      <c r="D469" s="3">
        <v>3600</v>
      </c>
      <c r="E469" s="3">
        <v>3600</v>
      </c>
      <c r="F469" s="2">
        <f t="shared" si="8"/>
        <v>4100</v>
      </c>
    </row>
    <row r="470" spans="1:6" ht="18.75" x14ac:dyDescent="0.3">
      <c r="A470" s="1" t="s">
        <v>766</v>
      </c>
      <c r="B470" s="1" t="s">
        <v>767</v>
      </c>
      <c r="C470" s="3">
        <v>0</v>
      </c>
      <c r="D470" s="3">
        <v>2900</v>
      </c>
      <c r="E470" s="3">
        <v>2900</v>
      </c>
      <c r="F470" s="2">
        <f t="shared" si="8"/>
        <v>0</v>
      </c>
    </row>
    <row r="471" spans="1:6" ht="18.75" x14ac:dyDescent="0.3">
      <c r="A471" s="1" t="s">
        <v>768</v>
      </c>
      <c r="B471" s="1" t="s">
        <v>769</v>
      </c>
      <c r="C471" s="3">
        <v>0</v>
      </c>
      <c r="D471" s="3">
        <v>79400</v>
      </c>
      <c r="E471" s="3">
        <v>79400</v>
      </c>
      <c r="F471" s="2">
        <f t="shared" si="8"/>
        <v>0</v>
      </c>
    </row>
    <row r="472" spans="1:6" ht="18.75" x14ac:dyDescent="0.3">
      <c r="A472" s="1" t="s">
        <v>770</v>
      </c>
      <c r="B472" s="1" t="s">
        <v>771</v>
      </c>
      <c r="C472" s="3">
        <v>0</v>
      </c>
      <c r="D472" s="3">
        <v>412100</v>
      </c>
      <c r="E472" s="3">
        <v>412100</v>
      </c>
      <c r="F472" s="2">
        <f t="shared" si="8"/>
        <v>0</v>
      </c>
    </row>
    <row r="473" spans="1:6" ht="18.75" x14ac:dyDescent="0.3">
      <c r="A473" s="7" t="s">
        <v>772</v>
      </c>
      <c r="B473" s="4" t="s">
        <v>773</v>
      </c>
      <c r="C473" s="5">
        <v>258630.59999999404</v>
      </c>
      <c r="D473" s="6">
        <f>+D476+D477+D475+D474</f>
        <v>68491155.239999995</v>
      </c>
      <c r="E473" s="6">
        <f>+E476+E477+E474+E475</f>
        <v>68491155.239999995</v>
      </c>
      <c r="F473" s="5">
        <f t="shared" si="8"/>
        <v>258630.59999999404</v>
      </c>
    </row>
    <row r="474" spans="1:6" ht="18.75" x14ac:dyDescent="0.3">
      <c r="A474" s="1" t="s">
        <v>774</v>
      </c>
      <c r="B474" s="1" t="s">
        <v>775</v>
      </c>
      <c r="C474" s="2">
        <v>0</v>
      </c>
      <c r="D474" s="3"/>
      <c r="E474" s="3"/>
      <c r="F474" s="2">
        <f t="shared" si="8"/>
        <v>0</v>
      </c>
    </row>
    <row r="475" spans="1:6" ht="18.75" x14ac:dyDescent="0.3">
      <c r="A475" s="1" t="s">
        <v>776</v>
      </c>
      <c r="B475" s="1" t="s">
        <v>777</v>
      </c>
      <c r="C475" s="2">
        <v>0</v>
      </c>
      <c r="D475" s="6"/>
      <c r="E475" s="6"/>
      <c r="F475" s="2">
        <f t="shared" si="8"/>
        <v>0</v>
      </c>
    </row>
    <row r="476" spans="1:6" ht="18.75" x14ac:dyDescent="0.3">
      <c r="A476" s="1" t="s">
        <v>778</v>
      </c>
      <c r="B476" s="1" t="s">
        <v>779</v>
      </c>
      <c r="C476" s="2">
        <v>0</v>
      </c>
      <c r="D476" s="3">
        <v>64497485.149999999</v>
      </c>
      <c r="E476" s="3">
        <v>64497485.149999999</v>
      </c>
      <c r="F476" s="2">
        <f t="shared" si="8"/>
        <v>0</v>
      </c>
    </row>
    <row r="477" spans="1:6" ht="18.75" x14ac:dyDescent="0.3">
      <c r="A477" s="1" t="s">
        <v>780</v>
      </c>
      <c r="B477" s="1" t="s">
        <v>781</v>
      </c>
      <c r="C477" s="2">
        <v>0</v>
      </c>
      <c r="D477" s="3">
        <v>3993670.09</v>
      </c>
      <c r="E477" s="3">
        <v>3993670.09</v>
      </c>
      <c r="F477" s="2">
        <f t="shared" si="8"/>
        <v>0</v>
      </c>
    </row>
    <row r="478" spans="1:6" ht="18.75" x14ac:dyDescent="0.3">
      <c r="A478" s="4">
        <v>2104</v>
      </c>
      <c r="B478" s="4" t="s">
        <v>782</v>
      </c>
      <c r="C478" s="5">
        <v>1406360.04</v>
      </c>
      <c r="D478" s="3"/>
      <c r="E478" s="3"/>
      <c r="F478" s="2">
        <f t="shared" si="8"/>
        <v>1406360.04</v>
      </c>
    </row>
    <row r="479" spans="1:6" ht="18.75" x14ac:dyDescent="0.3">
      <c r="A479" s="7" t="s">
        <v>783</v>
      </c>
      <c r="B479" s="4" t="s">
        <v>784</v>
      </c>
      <c r="C479" s="5">
        <v>1212756.96</v>
      </c>
      <c r="D479" s="3"/>
      <c r="E479" s="3"/>
      <c r="F479" s="2">
        <f t="shared" ref="F479:F502" si="9">+C479-D479+E479</f>
        <v>1212756.96</v>
      </c>
    </row>
    <row r="480" spans="1:6" ht="18.75" x14ac:dyDescent="0.3">
      <c r="A480" s="4">
        <v>3</v>
      </c>
      <c r="B480" s="4" t="s">
        <v>785</v>
      </c>
      <c r="C480" s="5">
        <v>3292498710.1699996</v>
      </c>
      <c r="D480" s="6">
        <f>D481</f>
        <v>0</v>
      </c>
      <c r="E480" s="6">
        <f>+E482</f>
        <v>0</v>
      </c>
      <c r="F480" s="5">
        <f t="shared" si="9"/>
        <v>3292498710.1699996</v>
      </c>
    </row>
    <row r="481" spans="1:6" ht="18.75" x14ac:dyDescent="0.3">
      <c r="A481" s="4">
        <v>32</v>
      </c>
      <c r="B481" s="4" t="s">
        <v>786</v>
      </c>
      <c r="C481" s="5">
        <v>3292498710.1699996</v>
      </c>
      <c r="D481" s="6">
        <f>D482</f>
        <v>0</v>
      </c>
      <c r="E481" s="6">
        <f>+E482</f>
        <v>0</v>
      </c>
      <c r="F481" s="5">
        <f t="shared" si="9"/>
        <v>3292498710.1699996</v>
      </c>
    </row>
    <row r="482" spans="1:6" ht="18.75" x14ac:dyDescent="0.3">
      <c r="A482" s="4">
        <v>3203</v>
      </c>
      <c r="B482" s="4" t="s">
        <v>787</v>
      </c>
      <c r="C482" s="6">
        <v>2726004057.2099996</v>
      </c>
      <c r="D482" s="6">
        <f>D483</f>
        <v>0</v>
      </c>
      <c r="E482" s="6">
        <f>E483</f>
        <v>0</v>
      </c>
      <c r="F482" s="5">
        <f t="shared" si="9"/>
        <v>2726004057.2099996</v>
      </c>
    </row>
    <row r="483" spans="1:6" ht="18.75" x14ac:dyDescent="0.3">
      <c r="A483" s="8" t="s">
        <v>788</v>
      </c>
      <c r="B483" s="4" t="s">
        <v>789</v>
      </c>
      <c r="C483" s="5">
        <v>396810395.92000002</v>
      </c>
      <c r="D483" s="6">
        <f>+D484+D485+D486+D487+D488+D489</f>
        <v>0</v>
      </c>
      <c r="E483" s="6">
        <f>+E484+E485+E486+E487+E489+E488</f>
        <v>0</v>
      </c>
      <c r="F483" s="5">
        <f t="shared" si="9"/>
        <v>396810395.92000002</v>
      </c>
    </row>
    <row r="484" spans="1:6" ht="18.75" x14ac:dyDescent="0.3">
      <c r="A484" s="1" t="s">
        <v>790</v>
      </c>
      <c r="B484" s="1" t="s">
        <v>791</v>
      </c>
      <c r="C484" s="2">
        <v>163941291.53</v>
      </c>
      <c r="D484" s="3"/>
      <c r="E484" s="3"/>
      <c r="F484" s="2">
        <f t="shared" si="9"/>
        <v>163941291.53</v>
      </c>
    </row>
    <row r="485" spans="1:6" ht="18.75" x14ac:dyDescent="0.3">
      <c r="A485" s="1" t="s">
        <v>792</v>
      </c>
      <c r="B485" s="1" t="s">
        <v>793</v>
      </c>
      <c r="C485" s="2">
        <v>-9518553.3499999996</v>
      </c>
      <c r="D485" s="3"/>
      <c r="E485" s="3"/>
      <c r="F485" s="2">
        <f t="shared" si="9"/>
        <v>-9518553.3499999996</v>
      </c>
    </row>
    <row r="486" spans="1:6" ht="18.75" x14ac:dyDescent="0.3">
      <c r="A486" s="1" t="s">
        <v>794</v>
      </c>
      <c r="B486" s="1" t="s">
        <v>795</v>
      </c>
      <c r="C486" s="2">
        <v>-26634383.529999997</v>
      </c>
      <c r="D486" s="3"/>
      <c r="E486" s="3"/>
      <c r="F486" s="2">
        <f t="shared" si="9"/>
        <v>-26634383.529999997</v>
      </c>
    </row>
    <row r="487" spans="1:6" ht="18.75" x14ac:dyDescent="0.3">
      <c r="A487" s="1" t="s">
        <v>796</v>
      </c>
      <c r="B487" s="1" t="s">
        <v>797</v>
      </c>
      <c r="C487" s="2">
        <v>20587658.029999997</v>
      </c>
      <c r="D487" s="3"/>
      <c r="E487" s="3"/>
      <c r="F487" s="2">
        <f t="shared" si="9"/>
        <v>20587658.029999997</v>
      </c>
    </row>
    <row r="488" spans="1:6" ht="18.75" x14ac:dyDescent="0.3">
      <c r="A488" s="1" t="s">
        <v>798</v>
      </c>
      <c r="B488" s="1" t="s">
        <v>799</v>
      </c>
      <c r="C488" s="2">
        <v>74695018.909999996</v>
      </c>
      <c r="D488" s="3"/>
      <c r="E488" s="3"/>
      <c r="F488" s="2">
        <f t="shared" si="9"/>
        <v>74695018.909999996</v>
      </c>
    </row>
    <row r="489" spans="1:6" ht="18.75" x14ac:dyDescent="0.3">
      <c r="A489" s="1" t="s">
        <v>800</v>
      </c>
      <c r="B489" s="1" t="s">
        <v>801</v>
      </c>
      <c r="C489" s="2">
        <v>175189938.49000001</v>
      </c>
      <c r="D489" s="3"/>
      <c r="E489" s="3"/>
      <c r="F489" s="2">
        <f t="shared" si="9"/>
        <v>175189938.49000001</v>
      </c>
    </row>
    <row r="490" spans="1:6" ht="18.75" x14ac:dyDescent="0.3">
      <c r="A490" s="7" t="s">
        <v>802</v>
      </c>
      <c r="B490" s="4" t="s">
        <v>803</v>
      </c>
      <c r="C490" s="5">
        <v>2305561883.5</v>
      </c>
      <c r="D490" s="3"/>
      <c r="E490" s="6"/>
      <c r="F490" s="5">
        <f t="shared" si="9"/>
        <v>2305561883.5</v>
      </c>
    </row>
    <row r="491" spans="1:6" ht="18.75" x14ac:dyDescent="0.3">
      <c r="A491" s="4">
        <v>4</v>
      </c>
      <c r="B491" s="4" t="s">
        <v>804</v>
      </c>
      <c r="C491" s="5">
        <v>632069264.5</v>
      </c>
      <c r="D491" s="6">
        <f>+D492</f>
        <v>0</v>
      </c>
      <c r="E491" s="6">
        <f>+E492+E495</f>
        <v>157244323.03999999</v>
      </c>
      <c r="F491" s="5">
        <f t="shared" si="9"/>
        <v>789313587.53999996</v>
      </c>
    </row>
    <row r="492" spans="1:6" ht="18.75" x14ac:dyDescent="0.3">
      <c r="A492" s="1">
        <v>41</v>
      </c>
      <c r="B492" s="1" t="s">
        <v>805</v>
      </c>
      <c r="C492" s="3">
        <v>629279182.13</v>
      </c>
      <c r="D492" s="3">
        <f>+D493+D494+D495</f>
        <v>0</v>
      </c>
      <c r="E492" s="6">
        <f>E493+E494</f>
        <v>157020744.13999999</v>
      </c>
      <c r="F492" s="2">
        <f t="shared" si="9"/>
        <v>786299926.26999998</v>
      </c>
    </row>
    <row r="493" spans="1:6" ht="18.75" x14ac:dyDescent="0.3">
      <c r="A493" s="7" t="s">
        <v>806</v>
      </c>
      <c r="B493" s="4" t="s">
        <v>805</v>
      </c>
      <c r="C493" s="5">
        <v>0</v>
      </c>
      <c r="D493" s="6"/>
      <c r="E493" s="3"/>
      <c r="F493" s="5">
        <f t="shared" si="9"/>
        <v>0</v>
      </c>
    </row>
    <row r="494" spans="1:6" ht="18.75" x14ac:dyDescent="0.3">
      <c r="A494" s="7" t="s">
        <v>807</v>
      </c>
      <c r="B494" s="4" t="s">
        <v>808</v>
      </c>
      <c r="C494" s="5">
        <v>628116341.77999997</v>
      </c>
      <c r="D494" s="6"/>
      <c r="E494" s="6">
        <v>157020744.13999999</v>
      </c>
      <c r="F494" s="5">
        <f t="shared" si="9"/>
        <v>785137085.91999996</v>
      </c>
    </row>
    <row r="495" spans="1:6" ht="18.75" x14ac:dyDescent="0.3">
      <c r="A495" s="4">
        <v>4102</v>
      </c>
      <c r="B495" s="4" t="s">
        <v>809</v>
      </c>
      <c r="C495" s="5">
        <v>3952922.72</v>
      </c>
      <c r="D495" s="6">
        <f>+D496+D501</f>
        <v>0</v>
      </c>
      <c r="E495" s="6">
        <f>+E496+E501</f>
        <v>223578.90000000002</v>
      </c>
      <c r="F495" s="5">
        <f t="shared" si="9"/>
        <v>4176501.62</v>
      </c>
    </row>
    <row r="496" spans="1:6" ht="18.75" x14ac:dyDescent="0.3">
      <c r="A496" s="7" t="s">
        <v>810</v>
      </c>
      <c r="B496" s="4" t="s">
        <v>811</v>
      </c>
      <c r="C496" s="5">
        <v>2668762.48</v>
      </c>
      <c r="D496" s="6">
        <f>+D497+D498+D499+D500</f>
        <v>0</v>
      </c>
      <c r="E496" s="6">
        <f>+E497+E500+E498+E499</f>
        <v>154757.69</v>
      </c>
      <c r="F496" s="5">
        <f t="shared" si="9"/>
        <v>2823520.17</v>
      </c>
    </row>
    <row r="497" spans="1:6" ht="18.75" x14ac:dyDescent="0.3">
      <c r="A497" s="1" t="s">
        <v>812</v>
      </c>
      <c r="B497" s="1" t="s">
        <v>813</v>
      </c>
      <c r="C497" s="2">
        <v>612084.99</v>
      </c>
      <c r="D497" s="3"/>
      <c r="E497" s="3">
        <v>111790.19</v>
      </c>
      <c r="F497" s="2">
        <f t="shared" si="9"/>
        <v>723875.17999999993</v>
      </c>
    </row>
    <row r="498" spans="1:6" ht="18.75" x14ac:dyDescent="0.3">
      <c r="A498" s="1" t="s">
        <v>814</v>
      </c>
      <c r="B498" s="1" t="s">
        <v>815</v>
      </c>
      <c r="C498" s="2">
        <v>1860480</v>
      </c>
      <c r="D498" s="3"/>
      <c r="E498" s="3"/>
      <c r="F498" s="5">
        <f t="shared" si="9"/>
        <v>1860480</v>
      </c>
    </row>
    <row r="499" spans="1:6" ht="18.75" x14ac:dyDescent="0.3">
      <c r="A499" s="1" t="s">
        <v>816</v>
      </c>
      <c r="B499" s="1" t="s">
        <v>817</v>
      </c>
      <c r="C499" s="2">
        <v>160722.49</v>
      </c>
      <c r="D499" s="3"/>
      <c r="E499" s="3">
        <v>42967.5</v>
      </c>
      <c r="F499" s="2">
        <f t="shared" si="9"/>
        <v>203689.99</v>
      </c>
    </row>
    <row r="500" spans="1:6" ht="18.75" x14ac:dyDescent="0.3">
      <c r="A500" s="1" t="s">
        <v>818</v>
      </c>
      <c r="B500" s="1" t="s">
        <v>819</v>
      </c>
      <c r="C500" s="2">
        <v>35475</v>
      </c>
      <c r="D500" s="3"/>
      <c r="E500" s="3"/>
      <c r="F500" s="2">
        <f t="shared" si="9"/>
        <v>35475</v>
      </c>
    </row>
    <row r="501" spans="1:6" ht="18.75" x14ac:dyDescent="0.3">
      <c r="A501" s="7" t="s">
        <v>820</v>
      </c>
      <c r="B501" s="4" t="s">
        <v>821</v>
      </c>
      <c r="C501" s="5">
        <v>1284160.24</v>
      </c>
      <c r="D501" s="6">
        <f>+D502</f>
        <v>0</v>
      </c>
      <c r="E501" s="6">
        <f>+E502</f>
        <v>68821.210000000006</v>
      </c>
      <c r="F501" s="5">
        <f t="shared" si="9"/>
        <v>1352981.45</v>
      </c>
    </row>
    <row r="502" spans="1:6" ht="18.75" x14ac:dyDescent="0.3">
      <c r="A502" s="1" t="s">
        <v>822</v>
      </c>
      <c r="B502" s="1" t="s">
        <v>823</v>
      </c>
      <c r="C502" s="2">
        <v>1284160.24</v>
      </c>
      <c r="D502" s="3"/>
      <c r="E502" s="3">
        <v>68821.210000000006</v>
      </c>
      <c r="F502" s="2">
        <f t="shared" si="9"/>
        <v>1352981.45</v>
      </c>
    </row>
    <row r="503" spans="1:6" ht="18.75" x14ac:dyDescent="0.3">
      <c r="A503" s="4">
        <v>5</v>
      </c>
      <c r="B503" s="4" t="s">
        <v>824</v>
      </c>
      <c r="C503" s="5">
        <v>676150969.33000004</v>
      </c>
      <c r="D503" s="6">
        <f>+D504+D560+D562</f>
        <v>122064108.44</v>
      </c>
      <c r="E503" s="6">
        <f>+E504+E560+E562</f>
        <v>920090.25</v>
      </c>
      <c r="F503" s="5">
        <f t="shared" ref="F503:F534" si="10">+C503+D503-E503</f>
        <v>797294987.51999998</v>
      </c>
    </row>
    <row r="504" spans="1:6" ht="18.75" x14ac:dyDescent="0.3">
      <c r="A504" s="4">
        <v>5101</v>
      </c>
      <c r="B504" s="4" t="s">
        <v>825</v>
      </c>
      <c r="C504" s="5">
        <v>743825716.99000013</v>
      </c>
      <c r="D504" s="6">
        <f>D505+D524</f>
        <v>122014808.45</v>
      </c>
      <c r="E504" s="6">
        <f>+E505+E524</f>
        <v>920090.25</v>
      </c>
      <c r="F504" s="5">
        <f t="shared" si="10"/>
        <v>864920435.19000018</v>
      </c>
    </row>
    <row r="505" spans="1:6" ht="18.75" x14ac:dyDescent="0.3">
      <c r="A505" s="7" t="s">
        <v>826</v>
      </c>
      <c r="B505" s="4" t="s">
        <v>827</v>
      </c>
      <c r="C505" s="5">
        <v>530910271.52000034</v>
      </c>
      <c r="D505" s="6">
        <f>+D506+D509+D510+D512+D514+D523+D519+D513+D511</f>
        <v>89777172.420000002</v>
      </c>
      <c r="E505" s="6">
        <f>+E506+E509+E510+E512+E513+E514+E519+E523+E511</f>
        <v>73090.25</v>
      </c>
      <c r="F505" s="5">
        <f t="shared" si="10"/>
        <v>620614353.6900003</v>
      </c>
    </row>
    <row r="506" spans="1:6" ht="18.75" x14ac:dyDescent="0.3">
      <c r="A506" s="4" t="s">
        <v>828</v>
      </c>
      <c r="B506" s="4" t="s">
        <v>829</v>
      </c>
      <c r="C506" s="5">
        <v>333795540.20999992</v>
      </c>
      <c r="D506" s="6">
        <f>+D507+D508</f>
        <v>83681547.780000001</v>
      </c>
      <c r="E506" s="6">
        <f>+E507+E508</f>
        <v>73090.25</v>
      </c>
      <c r="F506" s="5">
        <f t="shared" si="10"/>
        <v>417403997.73999989</v>
      </c>
    </row>
    <row r="507" spans="1:6" ht="18.75" x14ac:dyDescent="0.3">
      <c r="A507" s="1" t="s">
        <v>830</v>
      </c>
      <c r="B507" s="1" t="s">
        <v>831</v>
      </c>
      <c r="C507" s="2">
        <v>313690261.39000005</v>
      </c>
      <c r="D507" s="3">
        <v>79033296.769999996</v>
      </c>
      <c r="E507" s="3"/>
      <c r="F507" s="2">
        <f t="shared" si="10"/>
        <v>392723558.16000003</v>
      </c>
    </row>
    <row r="508" spans="1:6" ht="18.75" x14ac:dyDescent="0.3">
      <c r="A508" s="1" t="s">
        <v>832</v>
      </c>
      <c r="B508" s="1" t="s">
        <v>833</v>
      </c>
      <c r="C508" s="2">
        <v>20105278.82</v>
      </c>
      <c r="D508" s="3">
        <v>4648251.01</v>
      </c>
      <c r="E508" s="3">
        <v>73090.25</v>
      </c>
      <c r="F508" s="5">
        <f t="shared" si="10"/>
        <v>24680439.579999998</v>
      </c>
    </row>
    <row r="509" spans="1:6" ht="18.75" x14ac:dyDescent="0.3">
      <c r="A509" s="4" t="s">
        <v>834</v>
      </c>
      <c r="B509" s="4" t="s">
        <v>835</v>
      </c>
      <c r="C509" s="5">
        <v>68433425.220000014</v>
      </c>
      <c r="D509" s="6">
        <v>257208.2</v>
      </c>
      <c r="E509" s="6"/>
      <c r="F509" s="5">
        <f t="shared" si="10"/>
        <v>68690633.420000017</v>
      </c>
    </row>
    <row r="510" spans="1:6" ht="18.75" x14ac:dyDescent="0.3">
      <c r="A510" s="4" t="s">
        <v>836</v>
      </c>
      <c r="B510" s="4" t="s">
        <v>837</v>
      </c>
      <c r="C510" s="5">
        <v>84998383.519999996</v>
      </c>
      <c r="D510" s="6"/>
      <c r="E510" s="6"/>
      <c r="F510" s="5">
        <f t="shared" si="10"/>
        <v>84998383.519999996</v>
      </c>
    </row>
    <row r="511" spans="1:6" ht="18.75" x14ac:dyDescent="0.3">
      <c r="A511" s="1" t="s">
        <v>838</v>
      </c>
      <c r="B511" s="1" t="s">
        <v>839</v>
      </c>
      <c r="C511" s="2">
        <v>5190000</v>
      </c>
      <c r="D511" s="3">
        <v>1329000</v>
      </c>
      <c r="E511" s="3"/>
      <c r="F511" s="2">
        <f t="shared" si="10"/>
        <v>6519000</v>
      </c>
    </row>
    <row r="512" spans="1:6" ht="18.75" x14ac:dyDescent="0.3">
      <c r="A512" s="4" t="s">
        <v>840</v>
      </c>
      <c r="B512" s="4" t="s">
        <v>841</v>
      </c>
      <c r="C512" s="5">
        <v>4154642.2000000011</v>
      </c>
      <c r="D512" s="6">
        <v>2714095.88</v>
      </c>
      <c r="E512" s="6"/>
      <c r="F512" s="5">
        <f t="shared" si="10"/>
        <v>6868738.080000001</v>
      </c>
    </row>
    <row r="513" spans="1:6" ht="18.75" x14ac:dyDescent="0.3">
      <c r="A513" s="4" t="s">
        <v>842</v>
      </c>
      <c r="B513" s="4" t="s">
        <v>843</v>
      </c>
      <c r="C513" s="5">
        <v>490000</v>
      </c>
      <c r="D513" s="3"/>
      <c r="E513" s="6"/>
      <c r="F513" s="5">
        <f t="shared" si="10"/>
        <v>490000</v>
      </c>
    </row>
    <row r="514" spans="1:6" ht="18.75" x14ac:dyDescent="0.3">
      <c r="A514" s="4" t="s">
        <v>844</v>
      </c>
      <c r="B514" s="4" t="s">
        <v>845</v>
      </c>
      <c r="C514" s="5">
        <v>33179080.600000009</v>
      </c>
      <c r="D514" s="6">
        <f>+D517+D518</f>
        <v>1656912.56</v>
      </c>
      <c r="E514" s="6">
        <f>+E515+E516+E517+E518</f>
        <v>0</v>
      </c>
      <c r="F514" s="5">
        <f t="shared" si="10"/>
        <v>34835993.160000011</v>
      </c>
    </row>
    <row r="515" spans="1:6" ht="18.75" x14ac:dyDescent="0.3">
      <c r="A515" s="1" t="s">
        <v>846</v>
      </c>
      <c r="B515" s="1" t="s">
        <v>847</v>
      </c>
      <c r="C515" s="2">
        <v>0</v>
      </c>
      <c r="D515" s="3"/>
      <c r="E515" s="3"/>
      <c r="F515" s="5">
        <f t="shared" si="10"/>
        <v>0</v>
      </c>
    </row>
    <row r="516" spans="1:6" ht="18.75" x14ac:dyDescent="0.3">
      <c r="A516" s="1" t="s">
        <v>848</v>
      </c>
      <c r="B516" s="1" t="s">
        <v>849</v>
      </c>
      <c r="C516" s="2">
        <v>0</v>
      </c>
      <c r="D516" s="3"/>
      <c r="E516" s="3"/>
      <c r="F516" s="5">
        <f t="shared" si="10"/>
        <v>0</v>
      </c>
    </row>
    <row r="517" spans="1:6" ht="18.75" x14ac:dyDescent="0.3">
      <c r="A517" s="1" t="s">
        <v>850</v>
      </c>
      <c r="B517" s="1" t="s">
        <v>851</v>
      </c>
      <c r="C517" s="2">
        <v>28499789.25</v>
      </c>
      <c r="D517" s="3">
        <v>670756.63</v>
      </c>
      <c r="E517" s="3"/>
      <c r="F517" s="5">
        <f t="shared" si="10"/>
        <v>29170545.879999999</v>
      </c>
    </row>
    <row r="518" spans="1:6" ht="18.75" x14ac:dyDescent="0.3">
      <c r="A518" s="1" t="s">
        <v>852</v>
      </c>
      <c r="B518" s="1" t="s">
        <v>853</v>
      </c>
      <c r="C518" s="2">
        <v>4679291.3500000006</v>
      </c>
      <c r="D518" s="3">
        <v>986155.93</v>
      </c>
      <c r="E518" s="3"/>
      <c r="F518" s="5">
        <f t="shared" si="10"/>
        <v>5665447.2800000003</v>
      </c>
    </row>
    <row r="519" spans="1:6" ht="18.75" x14ac:dyDescent="0.3">
      <c r="A519" s="4" t="s">
        <v>854</v>
      </c>
      <c r="B519" s="4" t="s">
        <v>855</v>
      </c>
      <c r="C519" s="5">
        <v>9454.9700000000012</v>
      </c>
      <c r="D519" s="6">
        <f>D520+D521+D522</f>
        <v>0</v>
      </c>
      <c r="E519" s="6">
        <f>+E520+E521+E522</f>
        <v>0</v>
      </c>
      <c r="F519" s="5">
        <f t="shared" si="10"/>
        <v>9454.9700000000012</v>
      </c>
    </row>
    <row r="520" spans="1:6" ht="18.75" x14ac:dyDescent="0.3">
      <c r="A520" s="1" t="s">
        <v>856</v>
      </c>
      <c r="B520" s="1" t="s">
        <v>857</v>
      </c>
      <c r="C520" s="2">
        <v>1113.3800000000001</v>
      </c>
      <c r="D520" s="3"/>
      <c r="E520" s="3"/>
      <c r="F520" s="5">
        <f t="shared" si="10"/>
        <v>1113.3800000000001</v>
      </c>
    </row>
    <row r="521" spans="1:6" ht="18.75" x14ac:dyDescent="0.3">
      <c r="A521" s="1" t="s">
        <v>858</v>
      </c>
      <c r="B521" s="1" t="s">
        <v>859</v>
      </c>
      <c r="C521" s="2">
        <v>1096.6199999999999</v>
      </c>
      <c r="D521" s="3"/>
      <c r="E521" s="3"/>
      <c r="F521" s="5">
        <f t="shared" si="10"/>
        <v>1096.6199999999999</v>
      </c>
    </row>
    <row r="522" spans="1:6" ht="18.75" x14ac:dyDescent="0.3">
      <c r="A522" s="1" t="s">
        <v>860</v>
      </c>
      <c r="B522" s="1" t="s">
        <v>861</v>
      </c>
      <c r="C522" s="2">
        <v>7244.97</v>
      </c>
      <c r="D522" s="3"/>
      <c r="E522" s="3"/>
      <c r="F522" s="5">
        <f t="shared" si="10"/>
        <v>7244.97</v>
      </c>
    </row>
    <row r="523" spans="1:6" ht="18.75" x14ac:dyDescent="0.3">
      <c r="A523" s="4" t="s">
        <v>862</v>
      </c>
      <c r="B523" s="4" t="s">
        <v>863</v>
      </c>
      <c r="C523" s="5">
        <v>659744.79999999993</v>
      </c>
      <c r="D523" s="6">
        <v>138408</v>
      </c>
      <c r="E523" s="6"/>
      <c r="F523" s="5">
        <f t="shared" si="10"/>
        <v>798152.79999999993</v>
      </c>
    </row>
    <row r="524" spans="1:6" ht="18.75" x14ac:dyDescent="0.3">
      <c r="A524" s="7" t="s">
        <v>864</v>
      </c>
      <c r="B524" s="4" t="s">
        <v>865</v>
      </c>
      <c r="C524" s="5">
        <v>145176602.80999997</v>
      </c>
      <c r="D524" s="6">
        <f>+D525+D548</f>
        <v>32237636.030000001</v>
      </c>
      <c r="E524" s="6">
        <f>+E525+E548</f>
        <v>847000</v>
      </c>
      <c r="F524" s="5">
        <f t="shared" si="10"/>
        <v>176567238.83999997</v>
      </c>
    </row>
    <row r="525" spans="1:6" ht="18.75" x14ac:dyDescent="0.3">
      <c r="A525" s="4" t="s">
        <v>866</v>
      </c>
      <c r="B525" s="4" t="s">
        <v>867</v>
      </c>
      <c r="C525" s="5">
        <v>114838165.75999999</v>
      </c>
      <c r="D525" s="6">
        <f>+D526+D527+D531+D534+D535+D536+D537+D538+D539</f>
        <v>23648689.890000001</v>
      </c>
      <c r="E525" s="6">
        <f>+E526+E527+E531+E534+E535+E536+E537+E538+E539</f>
        <v>0</v>
      </c>
      <c r="F525" s="5">
        <f t="shared" si="10"/>
        <v>138486855.64999998</v>
      </c>
    </row>
    <row r="526" spans="1:6" ht="18.75" x14ac:dyDescent="0.3">
      <c r="A526" s="4" t="s">
        <v>868</v>
      </c>
      <c r="B526" s="4" t="s">
        <v>869</v>
      </c>
      <c r="C526" s="5">
        <v>2973177.5700000003</v>
      </c>
      <c r="D526" s="6">
        <v>542855.80000000005</v>
      </c>
      <c r="E526" s="6"/>
      <c r="F526" s="5">
        <f t="shared" si="10"/>
        <v>3516033.37</v>
      </c>
    </row>
    <row r="527" spans="1:6" ht="18.75" x14ac:dyDescent="0.3">
      <c r="A527" s="4" t="s">
        <v>870</v>
      </c>
      <c r="B527" s="4" t="s">
        <v>871</v>
      </c>
      <c r="C527" s="5">
        <v>45040706.969999999</v>
      </c>
      <c r="D527" s="6">
        <f>+D528+D529+D530</f>
        <v>14565435.960000001</v>
      </c>
      <c r="E527" s="6">
        <f>+E528+E529+E530</f>
        <v>0</v>
      </c>
      <c r="F527" s="5">
        <f t="shared" si="10"/>
        <v>59606142.93</v>
      </c>
    </row>
    <row r="528" spans="1:6" ht="18.75" x14ac:dyDescent="0.3">
      <c r="A528" s="1" t="s">
        <v>872</v>
      </c>
      <c r="B528" s="1" t="s">
        <v>873</v>
      </c>
      <c r="C528" s="2">
        <v>44895739.43</v>
      </c>
      <c r="D528" s="3">
        <v>14479791.140000001</v>
      </c>
      <c r="E528" s="3"/>
      <c r="F528" s="2">
        <f t="shared" si="10"/>
        <v>59375530.57</v>
      </c>
    </row>
    <row r="529" spans="1:6" ht="18.75" x14ac:dyDescent="0.3">
      <c r="A529" s="1" t="s">
        <v>874</v>
      </c>
      <c r="B529" s="1" t="s">
        <v>875</v>
      </c>
      <c r="C529" s="2">
        <v>44913</v>
      </c>
      <c r="D529" s="3">
        <v>13911</v>
      </c>
      <c r="E529" s="3"/>
      <c r="F529" s="5">
        <f t="shared" si="10"/>
        <v>58824</v>
      </c>
    </row>
    <row r="530" spans="1:6" ht="18.75" x14ac:dyDescent="0.3">
      <c r="A530" s="1" t="s">
        <v>876</v>
      </c>
      <c r="B530" s="1" t="s">
        <v>877</v>
      </c>
      <c r="C530" s="2">
        <v>100054.54000000001</v>
      </c>
      <c r="D530" s="3">
        <v>71733.820000000007</v>
      </c>
      <c r="E530" s="3"/>
      <c r="F530" s="5">
        <f t="shared" si="10"/>
        <v>171788.36000000002</v>
      </c>
    </row>
    <row r="531" spans="1:6" ht="18.75" x14ac:dyDescent="0.3">
      <c r="A531" s="4" t="s">
        <v>878</v>
      </c>
      <c r="B531" s="4" t="s">
        <v>879</v>
      </c>
      <c r="C531" s="5">
        <v>892215.21</v>
      </c>
      <c r="D531" s="6">
        <f>+D532+D533</f>
        <v>272886.55</v>
      </c>
      <c r="E531" s="6">
        <f>+E532+E533</f>
        <v>0</v>
      </c>
      <c r="F531" s="5">
        <f t="shared" si="10"/>
        <v>1165101.76</v>
      </c>
    </row>
    <row r="532" spans="1:6" ht="18.75" x14ac:dyDescent="0.3">
      <c r="A532" s="1" t="s">
        <v>880</v>
      </c>
      <c r="B532" s="1" t="s">
        <v>881</v>
      </c>
      <c r="C532" s="2">
        <v>735795.73</v>
      </c>
      <c r="D532" s="3">
        <v>101075</v>
      </c>
      <c r="E532" s="3"/>
      <c r="F532" s="5">
        <f t="shared" si="10"/>
        <v>836870.73</v>
      </c>
    </row>
    <row r="533" spans="1:6" ht="18.75" x14ac:dyDescent="0.3">
      <c r="A533" s="1" t="s">
        <v>882</v>
      </c>
      <c r="B533" s="1" t="s">
        <v>883</v>
      </c>
      <c r="C533" s="2">
        <v>156419.48000000001</v>
      </c>
      <c r="D533" s="3">
        <v>171811.55</v>
      </c>
      <c r="E533" s="3"/>
      <c r="F533" s="5">
        <f t="shared" si="10"/>
        <v>328231.03000000003</v>
      </c>
    </row>
    <row r="534" spans="1:6" ht="18.75" x14ac:dyDescent="0.3">
      <c r="A534" s="4" t="s">
        <v>884</v>
      </c>
      <c r="B534" s="4" t="s">
        <v>885</v>
      </c>
      <c r="C534" s="5">
        <v>6829950</v>
      </c>
      <c r="D534" s="6">
        <v>1952250</v>
      </c>
      <c r="E534" s="6"/>
      <c r="F534" s="5">
        <f t="shared" si="10"/>
        <v>8782200</v>
      </c>
    </row>
    <row r="535" spans="1:6" ht="18.75" x14ac:dyDescent="0.3">
      <c r="A535" s="4" t="s">
        <v>886</v>
      </c>
      <c r="B535" s="4" t="s">
        <v>887</v>
      </c>
      <c r="C535" s="5">
        <v>160683.33000000002</v>
      </c>
      <c r="D535" s="6">
        <v>19330</v>
      </c>
      <c r="E535" s="6"/>
      <c r="F535" s="5">
        <f t="shared" ref="F535:F564" si="11">+C535+D535-E535</f>
        <v>180013.33000000002</v>
      </c>
    </row>
    <row r="536" spans="1:6" ht="18.75" x14ac:dyDescent="0.3">
      <c r="A536" s="4" t="s">
        <v>888</v>
      </c>
      <c r="B536" s="4" t="s">
        <v>889</v>
      </c>
      <c r="C536" s="5">
        <v>956739.85</v>
      </c>
      <c r="D536" s="6">
        <v>472749</v>
      </c>
      <c r="E536" s="6"/>
      <c r="F536" s="5">
        <f t="shared" si="11"/>
        <v>1429488.85</v>
      </c>
    </row>
    <row r="537" spans="1:6" ht="18.75" x14ac:dyDescent="0.3">
      <c r="A537" s="4" t="s">
        <v>890</v>
      </c>
      <c r="B537" s="4" t="s">
        <v>891</v>
      </c>
      <c r="C537" s="5">
        <v>4602847.0999999978</v>
      </c>
      <c r="D537" s="6">
        <v>683091.82</v>
      </c>
      <c r="E537" s="6"/>
      <c r="F537" s="5">
        <f t="shared" si="11"/>
        <v>5285938.9199999981</v>
      </c>
    </row>
    <row r="538" spans="1:6" ht="18.75" x14ac:dyDescent="0.3">
      <c r="A538" s="4" t="s">
        <v>892</v>
      </c>
      <c r="B538" s="4" t="s">
        <v>893</v>
      </c>
      <c r="C538" s="5">
        <v>40133245.159999996</v>
      </c>
      <c r="D538" s="6">
        <v>546842.04</v>
      </c>
      <c r="E538" s="6"/>
      <c r="F538" s="5">
        <f t="shared" si="11"/>
        <v>40680087.199999996</v>
      </c>
    </row>
    <row r="539" spans="1:6" ht="18.75" x14ac:dyDescent="0.3">
      <c r="A539" s="4" t="s">
        <v>894</v>
      </c>
      <c r="B539" s="4" t="s">
        <v>895</v>
      </c>
      <c r="C539" s="5">
        <v>13248600.57</v>
      </c>
      <c r="D539" s="6">
        <f>+D541+D543+D540+D542+D544+D545+D546+D547</f>
        <v>4593248.7200000007</v>
      </c>
      <c r="E539" s="6">
        <f>+E540+E541+E542+E543+E544+E545+E546+E547</f>
        <v>0</v>
      </c>
      <c r="F539" s="5">
        <f t="shared" si="11"/>
        <v>17841849.289999999</v>
      </c>
    </row>
    <row r="540" spans="1:6" ht="18.75" x14ac:dyDescent="0.3">
      <c r="A540" s="1" t="s">
        <v>896</v>
      </c>
      <c r="B540" s="1" t="s">
        <v>897</v>
      </c>
      <c r="C540" s="2">
        <v>415360</v>
      </c>
      <c r="D540" s="3">
        <v>269040</v>
      </c>
      <c r="E540" s="3"/>
      <c r="F540" s="2">
        <f t="shared" si="11"/>
        <v>684400</v>
      </c>
    </row>
    <row r="541" spans="1:6" ht="18.75" x14ac:dyDescent="0.3">
      <c r="A541" s="1" t="s">
        <v>898</v>
      </c>
      <c r="B541" s="1" t="s">
        <v>899</v>
      </c>
      <c r="C541" s="2">
        <v>34434.67000000002</v>
      </c>
      <c r="D541" s="3"/>
      <c r="E541" s="3"/>
      <c r="F541" s="2">
        <f t="shared" si="11"/>
        <v>34434.67000000002</v>
      </c>
    </row>
    <row r="542" spans="1:6" ht="18.75" x14ac:dyDescent="0.3">
      <c r="A542" s="1" t="s">
        <v>900</v>
      </c>
      <c r="B542" s="1" t="s">
        <v>901</v>
      </c>
      <c r="C542" s="2">
        <v>0</v>
      </c>
      <c r="D542" s="3"/>
      <c r="E542" s="3"/>
      <c r="F542" s="2">
        <f t="shared" si="11"/>
        <v>0</v>
      </c>
    </row>
    <row r="543" spans="1:6" ht="18.75" x14ac:dyDescent="0.3">
      <c r="A543" s="1" t="s">
        <v>902</v>
      </c>
      <c r="B543" s="1" t="s">
        <v>903</v>
      </c>
      <c r="C543" s="2">
        <v>30772.9</v>
      </c>
      <c r="D543" s="3">
        <v>8000</v>
      </c>
      <c r="E543" s="3"/>
      <c r="F543" s="2">
        <f t="shared" si="11"/>
        <v>38772.9</v>
      </c>
    </row>
    <row r="544" spans="1:6" ht="18.75" x14ac:dyDescent="0.3">
      <c r="A544" s="1" t="s">
        <v>904</v>
      </c>
      <c r="B544" s="1" t="s">
        <v>905</v>
      </c>
      <c r="C544" s="2">
        <v>0</v>
      </c>
      <c r="D544" s="3"/>
      <c r="E544" s="3"/>
      <c r="F544" s="2">
        <f t="shared" si="11"/>
        <v>0</v>
      </c>
    </row>
    <row r="545" spans="1:6" ht="18.75" x14ac:dyDescent="0.3">
      <c r="A545" s="1" t="s">
        <v>906</v>
      </c>
      <c r="B545" s="1" t="s">
        <v>907</v>
      </c>
      <c r="C545" s="2">
        <v>387307.8</v>
      </c>
      <c r="D545" s="3">
        <v>304050</v>
      </c>
      <c r="E545" s="3"/>
      <c r="F545" s="2">
        <f t="shared" si="11"/>
        <v>691357.8</v>
      </c>
    </row>
    <row r="546" spans="1:6" ht="18.75" x14ac:dyDescent="0.3">
      <c r="A546" s="1" t="s">
        <v>908</v>
      </c>
      <c r="B546" s="1" t="s">
        <v>909</v>
      </c>
      <c r="C546" s="2">
        <v>0</v>
      </c>
      <c r="D546" s="3"/>
      <c r="E546" s="3"/>
      <c r="F546" s="2">
        <f t="shared" si="11"/>
        <v>0</v>
      </c>
    </row>
    <row r="547" spans="1:6" ht="18.75" x14ac:dyDescent="0.3">
      <c r="A547" s="1" t="s">
        <v>910</v>
      </c>
      <c r="B547" s="1" t="s">
        <v>911</v>
      </c>
      <c r="C547" s="2">
        <v>12380725.199999999</v>
      </c>
      <c r="D547" s="3">
        <v>4012158.72</v>
      </c>
      <c r="E547" s="3"/>
      <c r="F547" s="2">
        <f t="shared" si="11"/>
        <v>16392883.92</v>
      </c>
    </row>
    <row r="548" spans="1:6" ht="18.75" x14ac:dyDescent="0.3">
      <c r="A548" s="7" t="s">
        <v>912</v>
      </c>
      <c r="B548" s="4" t="s">
        <v>913</v>
      </c>
      <c r="C548" s="5">
        <v>30338437.050000004</v>
      </c>
      <c r="D548" s="6">
        <f>+D549+D550+D551+D552+D556+D557+D558+D559</f>
        <v>8588946.1399999987</v>
      </c>
      <c r="E548" s="6">
        <f>+E549+E550+E551+E552+E556+E557+E558+E559</f>
        <v>847000</v>
      </c>
      <c r="F548" s="5">
        <f t="shared" si="11"/>
        <v>38080383.190000005</v>
      </c>
    </row>
    <row r="549" spans="1:6" ht="18.75" x14ac:dyDescent="0.3">
      <c r="A549" s="4" t="s">
        <v>914</v>
      </c>
      <c r="B549" s="4" t="s">
        <v>915</v>
      </c>
      <c r="C549" s="5">
        <v>1710094.0600000003</v>
      </c>
      <c r="D549" s="6">
        <v>823518.15</v>
      </c>
      <c r="E549" s="6"/>
      <c r="F549" s="5">
        <f t="shared" si="11"/>
        <v>2533612.2100000004</v>
      </c>
    </row>
    <row r="550" spans="1:6" ht="18.75" x14ac:dyDescent="0.3">
      <c r="A550" s="4" t="s">
        <v>916</v>
      </c>
      <c r="B550" s="4" t="s">
        <v>917</v>
      </c>
      <c r="C550" s="5">
        <v>444482.39999999991</v>
      </c>
      <c r="D550" s="6"/>
      <c r="E550" s="6"/>
      <c r="F550" s="5">
        <f t="shared" si="11"/>
        <v>444482.39999999991</v>
      </c>
    </row>
    <row r="551" spans="1:6" ht="18.75" x14ac:dyDescent="0.3">
      <c r="A551" s="4" t="s">
        <v>918</v>
      </c>
      <c r="B551" s="4" t="s">
        <v>919</v>
      </c>
      <c r="C551" s="5">
        <v>952319.84000000008</v>
      </c>
      <c r="D551" s="6">
        <v>291857.28000000003</v>
      </c>
      <c r="E551" s="6"/>
      <c r="F551" s="5">
        <f t="shared" si="11"/>
        <v>1244177.1200000001</v>
      </c>
    </row>
    <row r="552" spans="1:6" ht="18.75" x14ac:dyDescent="0.3">
      <c r="A552" s="4" t="s">
        <v>920</v>
      </c>
      <c r="B552" s="4" t="s">
        <v>921</v>
      </c>
      <c r="C552" s="5">
        <v>18651066.120000005</v>
      </c>
      <c r="D552" s="6">
        <f>+D553+D554+D555</f>
        <v>5809424.3200000003</v>
      </c>
      <c r="E552" s="6">
        <f>+E553+E554+E555</f>
        <v>0</v>
      </c>
      <c r="F552" s="5">
        <f t="shared" si="11"/>
        <v>24460490.440000005</v>
      </c>
    </row>
    <row r="553" spans="1:6" ht="18.75" x14ac:dyDescent="0.3">
      <c r="A553" s="1" t="s">
        <v>922</v>
      </c>
      <c r="B553" s="1" t="s">
        <v>923</v>
      </c>
      <c r="C553" s="2">
        <v>14581400</v>
      </c>
      <c r="D553" s="3">
        <v>5679466.9900000002</v>
      </c>
      <c r="E553" s="3"/>
      <c r="F553" s="5">
        <f t="shared" si="11"/>
        <v>20260866.990000002</v>
      </c>
    </row>
    <row r="554" spans="1:6" ht="18.75" x14ac:dyDescent="0.3">
      <c r="A554" s="1" t="s">
        <v>924</v>
      </c>
      <c r="B554" s="1" t="s">
        <v>925</v>
      </c>
      <c r="C554" s="2">
        <v>175637.7</v>
      </c>
      <c r="D554" s="3"/>
      <c r="E554" s="3"/>
      <c r="F554" s="5">
        <f t="shared" si="11"/>
        <v>175637.7</v>
      </c>
    </row>
    <row r="555" spans="1:6" ht="18.75" x14ac:dyDescent="0.3">
      <c r="A555" s="1" t="s">
        <v>926</v>
      </c>
      <c r="B555" s="1" t="s">
        <v>927</v>
      </c>
      <c r="C555" s="2">
        <v>3894028.42</v>
      </c>
      <c r="D555" s="3">
        <v>129957.33</v>
      </c>
      <c r="E555" s="3"/>
      <c r="F555" s="5">
        <f t="shared" si="11"/>
        <v>4023985.75</v>
      </c>
    </row>
    <row r="556" spans="1:6" ht="18.75" x14ac:dyDescent="0.3">
      <c r="A556" s="4" t="s">
        <v>928</v>
      </c>
      <c r="B556" s="4" t="s">
        <v>929</v>
      </c>
      <c r="C556" s="5">
        <v>1552136.9400000002</v>
      </c>
      <c r="D556" s="6">
        <v>373256.85</v>
      </c>
      <c r="E556" s="6"/>
      <c r="F556" s="5">
        <f t="shared" si="11"/>
        <v>1925393.79</v>
      </c>
    </row>
    <row r="557" spans="1:6" ht="18.75" x14ac:dyDescent="0.3">
      <c r="A557" s="4" t="s">
        <v>930</v>
      </c>
      <c r="B557" s="4" t="s">
        <v>931</v>
      </c>
      <c r="C557" s="5">
        <v>540069.18999999983</v>
      </c>
      <c r="D557" s="6">
        <v>678399.55</v>
      </c>
      <c r="E557" s="6"/>
      <c r="F557" s="5">
        <f t="shared" si="11"/>
        <v>1218468.7399999998</v>
      </c>
    </row>
    <row r="558" spans="1:6" ht="18.75" x14ac:dyDescent="0.3">
      <c r="A558" s="4" t="s">
        <v>932</v>
      </c>
      <c r="B558" s="4" t="s">
        <v>933</v>
      </c>
      <c r="C558" s="5">
        <v>6488268.5</v>
      </c>
      <c r="D558" s="6">
        <v>612489.99</v>
      </c>
      <c r="E558" s="6">
        <v>847000</v>
      </c>
      <c r="F558" s="5">
        <f t="shared" si="11"/>
        <v>6253758.4900000002</v>
      </c>
    </row>
    <row r="559" spans="1:6" ht="18.75" x14ac:dyDescent="0.3">
      <c r="A559" s="4" t="s">
        <v>934</v>
      </c>
      <c r="B559" s="4" t="s">
        <v>935</v>
      </c>
      <c r="C559" s="5">
        <v>0</v>
      </c>
      <c r="D559" s="6"/>
      <c r="E559" s="6"/>
      <c r="F559" s="5">
        <f t="shared" si="11"/>
        <v>0</v>
      </c>
    </row>
    <row r="560" spans="1:6" ht="18.75" x14ac:dyDescent="0.3">
      <c r="A560" s="7" t="s">
        <v>936</v>
      </c>
      <c r="B560" s="4" t="s">
        <v>937</v>
      </c>
      <c r="C560" s="5">
        <v>0</v>
      </c>
      <c r="D560" s="6">
        <f>D561</f>
        <v>0</v>
      </c>
      <c r="E560" s="6">
        <f>+E561</f>
        <v>0</v>
      </c>
      <c r="F560" s="5">
        <f t="shared" si="11"/>
        <v>0</v>
      </c>
    </row>
    <row r="561" spans="1:6" ht="18.75" x14ac:dyDescent="0.3">
      <c r="A561" s="1" t="s">
        <v>938</v>
      </c>
      <c r="B561" s="1" t="s">
        <v>939</v>
      </c>
      <c r="C561" s="2">
        <v>0</v>
      </c>
      <c r="D561" s="3"/>
      <c r="E561" s="3"/>
      <c r="F561" s="5">
        <f t="shared" si="11"/>
        <v>0</v>
      </c>
    </row>
    <row r="562" spans="1:6" ht="18.75" x14ac:dyDescent="0.3">
      <c r="A562" s="7" t="s">
        <v>940</v>
      </c>
      <c r="B562" s="4" t="s">
        <v>941</v>
      </c>
      <c r="C562" s="5">
        <v>64095</v>
      </c>
      <c r="D562" s="6">
        <f>D563</f>
        <v>49299.99</v>
      </c>
      <c r="E562" s="6">
        <f>+E563</f>
        <v>0</v>
      </c>
      <c r="F562" s="5">
        <f t="shared" si="11"/>
        <v>113394.98999999999</v>
      </c>
    </row>
    <row r="563" spans="1:6" ht="18.75" x14ac:dyDescent="0.3">
      <c r="A563" s="1" t="s">
        <v>942</v>
      </c>
      <c r="B563" s="1" t="s">
        <v>943</v>
      </c>
      <c r="C563" s="5">
        <v>64095</v>
      </c>
      <c r="D563" s="3">
        <f>D564</f>
        <v>49299.99</v>
      </c>
      <c r="E563" s="3">
        <f>E564</f>
        <v>0</v>
      </c>
      <c r="F563" s="5">
        <f t="shared" si="11"/>
        <v>113394.98999999999</v>
      </c>
    </row>
    <row r="564" spans="1:6" ht="18.75" x14ac:dyDescent="0.3">
      <c r="A564" s="1" t="s">
        <v>944</v>
      </c>
      <c r="B564" s="1" t="s">
        <v>945</v>
      </c>
      <c r="C564" s="2">
        <v>64095</v>
      </c>
      <c r="D564" s="3">
        <v>49299.99</v>
      </c>
      <c r="E564" s="3"/>
      <c r="F564" s="5">
        <f t="shared" si="11"/>
        <v>113394.98999999999</v>
      </c>
    </row>
    <row r="565" spans="1:6" ht="18.75" x14ac:dyDescent="0.3">
      <c r="C565" s="9"/>
      <c r="D565" s="10">
        <f>+D6+D94+D480+D491+D503</f>
        <v>374419878.37</v>
      </c>
      <c r="E565" s="10">
        <f>+E6+E94+E480+E491+E503</f>
        <v>374419878.37</v>
      </c>
    </row>
    <row r="566" spans="1:6" x14ac:dyDescent="0.25">
      <c r="D566" s="44"/>
      <c r="E566" s="44"/>
    </row>
  </sheetData>
  <mergeCells count="4">
    <mergeCell ref="A1:F1"/>
    <mergeCell ref="A2:F2"/>
    <mergeCell ref="A4:F4"/>
    <mergeCell ref="A3:F3"/>
  </mergeCells>
  <phoneticPr fontId="13" type="noConversion"/>
  <pageMargins left="0.7" right="0.7" top="0.75" bottom="0.75" header="0.3" footer="0.3"/>
  <pageSetup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 Mayo 2022</vt:lpstr>
      <vt:lpstr>Entrada de Diario Mayo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Dahel Jose Reyes Perez</dc:creator>
  <cp:lastModifiedBy>Rocio Massiel Martinez Castillo</cp:lastModifiedBy>
  <cp:lastPrinted>2022-06-08T15:20:00Z</cp:lastPrinted>
  <dcterms:created xsi:type="dcterms:W3CDTF">2022-03-04T12:17:13Z</dcterms:created>
  <dcterms:modified xsi:type="dcterms:W3CDTF">2022-06-10T18:35:00Z</dcterms:modified>
</cp:coreProperties>
</file>